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C:\Users\Debbie.Smith\Desktop\"/>
    </mc:Choice>
  </mc:AlternateContent>
  <xr:revisionPtr revIDLastSave="0" documentId="8_{B01B7D31-7759-4EEB-B0EC-FF6C18C76AD6}" xr6:coauthVersionLast="47" xr6:coauthVersionMax="47" xr10:uidLastSave="{00000000-0000-0000-0000-000000000000}"/>
  <workbookProtection workbookAlgorithmName="SHA-512" workbookHashValue="1mJq8qiwpzYPDbnfI6iDJ5g4ZobMSWSvG9yoqjBD1qQggUsCh/w/5xKzRw2yb7c5D2rvdotAoKdXvLu4iL7cYA==" workbookSaltValue="eULpw/1Xv/8p9u6ZCECtxg==" workbookSpinCount="100000" lockStructure="1"/>
  <bookViews>
    <workbookView xWindow="-103" yWindow="-103" windowWidth="16663" windowHeight="8743" xr2:uid="{00000000-000D-0000-FFFF-FFFF00000000}"/>
  </bookViews>
  <sheets>
    <sheet name="Overview" sheetId="9" r:id="rId1"/>
    <sheet name="Red Tractor Assured Holdings" sheetId="8" r:id="rId2"/>
    <sheet name="Guidance on responses" sheetId="11" r:id="rId3"/>
    <sheet name="Appendix I" sheetId="5" r:id="rId4"/>
  </sheets>
  <calcPr calcId="191028"/>
  <customWorkbookViews>
    <customWorkbookView name="Takahashi, Emi A. - Personal View" guid="{2D508743-DD04-4CBD-BBEE-E05A4B914B7B}" mergeInterval="0" personalView="1" maximized="1" xWindow="-8" yWindow="-8" windowWidth="1296" windowHeight="10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 i="8" l="1"/>
  <c r="K2" i="8"/>
  <c r="H2" i="8" s="1"/>
  <c r="B100" i="8"/>
  <c r="K95" i="8"/>
  <c r="H95" i="8" s="1"/>
  <c r="K93" i="8"/>
  <c r="H93" i="8" s="1"/>
  <c r="K89" i="8"/>
  <c r="H89" i="8" s="1"/>
  <c r="K85" i="8"/>
  <c r="H85" i="8" s="1"/>
  <c r="K83" i="8"/>
  <c r="H83" i="8" s="1"/>
  <c r="K80" i="8"/>
  <c r="H80" i="8" s="1"/>
  <c r="K75" i="8"/>
  <c r="H75" i="8" s="1"/>
  <c r="K73" i="8"/>
  <c r="H73" i="8" s="1"/>
  <c r="K69" i="8"/>
  <c r="H69" i="8" s="1"/>
  <c r="K65" i="8"/>
  <c r="H65" i="8" s="1"/>
  <c r="K63" i="8"/>
  <c r="H63" i="8" s="1"/>
  <c r="K56" i="8"/>
  <c r="H56" i="8" s="1"/>
  <c r="K54" i="8"/>
  <c r="H54" i="8" s="1"/>
  <c r="K52" i="8"/>
  <c r="H52" i="8" s="1"/>
  <c r="K50" i="8"/>
  <c r="H50" i="8" s="1"/>
  <c r="K48" i="8"/>
  <c r="H48" i="8" s="1"/>
  <c r="K46" i="8"/>
  <c r="H46" i="8" s="1"/>
  <c r="K43" i="8"/>
  <c r="H43" i="8" s="1"/>
  <c r="K39" i="8"/>
  <c r="H39" i="8" s="1"/>
  <c r="K37" i="8"/>
  <c r="H37" i="8" s="1"/>
  <c r="K33" i="8"/>
  <c r="H33" i="8" s="1"/>
  <c r="K31" i="8"/>
  <c r="H31" i="8" s="1"/>
  <c r="K29" i="8"/>
  <c r="H29" i="8" s="1"/>
  <c r="K27" i="8"/>
  <c r="H27" i="8" s="1"/>
  <c r="K23" i="8"/>
  <c r="H23" i="8" s="1"/>
  <c r="K20" i="8"/>
  <c r="H20" i="8" s="1"/>
  <c r="K16" i="8"/>
  <c r="H16" i="8" s="1"/>
  <c r="K13" i="8"/>
  <c r="H13" i="8" s="1"/>
  <c r="K10" i="8"/>
  <c r="H10" i="8" s="1"/>
  <c r="K7" i="8"/>
  <c r="H7" i="8" s="1"/>
  <c r="H100" i="8" l="1"/>
</calcChain>
</file>

<file path=xl/sharedStrings.xml><?xml version="1.0" encoding="utf-8"?>
<sst xmlns="http://schemas.openxmlformats.org/spreadsheetml/2006/main" count="495" uniqueCount="285">
  <si>
    <t xml:space="preserve">If you have any questions relating to the FSA Trichinella Risk Assessment Tool:-       </t>
  </si>
  <si>
    <t>Category</t>
  </si>
  <si>
    <t>Section risk weighting</t>
  </si>
  <si>
    <t>Question risk weighting</t>
  </si>
  <si>
    <t>Subquestion risk weighting</t>
  </si>
  <si>
    <t xml:space="preserve">Question (Click on link for guidance) </t>
  </si>
  <si>
    <t>Question  Risk Score</t>
  </si>
  <si>
    <t>Answers</t>
  </si>
  <si>
    <t>Risk Assessment</t>
  </si>
  <si>
    <t>Housing</t>
  </si>
  <si>
    <t>Q1</t>
  </si>
  <si>
    <t xml:space="preserve"> What percentage of the production cycle do pigs have access to outdoor areas?</t>
  </si>
  <si>
    <t>&gt;76%&lt;100%</t>
  </si>
  <si>
    <t>0-25%</t>
  </si>
  <si>
    <t>26-50%</t>
  </si>
  <si>
    <t>51%-75%</t>
  </si>
  <si>
    <t>Q2</t>
  </si>
  <si>
    <t>How much exposure to the outside environment does the pig holding provide?</t>
  </si>
  <si>
    <t xml:space="preserve">Partially enclosed </t>
  </si>
  <si>
    <t>Fully enclosed</t>
  </si>
  <si>
    <t xml:space="preserve">Highly exposed </t>
  </si>
  <si>
    <t>Q3</t>
  </si>
  <si>
    <t>Bedding material (indoor and outdoor pens)</t>
  </si>
  <si>
    <t>Yes &amp; stored elsewhere</t>
  </si>
  <si>
    <t>No</t>
  </si>
  <si>
    <t>Yes &amp; stored on farm</t>
  </si>
  <si>
    <t>Q4</t>
  </si>
  <si>
    <t>Does the current management system prevent pigs from coming into contact with Trichinella susceptible wildlife?</t>
  </si>
  <si>
    <t>Red Tractor Standards applied/Yes and no flaws in system in past 6 months</t>
  </si>
  <si>
    <t>Yes but system flaws in past 6 months</t>
  </si>
  <si>
    <t xml:space="preserve"> </t>
  </si>
  <si>
    <t>Pig Feeding</t>
  </si>
  <si>
    <t>Q5</t>
  </si>
  <si>
    <t>Is any bought-in feed from an assured source or in specific circumstances with a warranty declaration?</t>
  </si>
  <si>
    <t xml:space="preserve"> Red Tractor standards applied/Yes</t>
  </si>
  <si>
    <t>Don’t know</t>
  </si>
  <si>
    <t>No (home grown)</t>
  </si>
  <si>
    <t>Q6</t>
  </si>
  <si>
    <t>Does on-farm mixing of feed take place using home mills and mix units?</t>
  </si>
  <si>
    <t>Red Tractor standards applied/Yes  (mill and mix units officially inspected and licensed by Government legislative bodies?)</t>
  </si>
  <si>
    <t>Yes  (no inspection of mill and mix units by licensed by Government legislative bodies?)</t>
  </si>
  <si>
    <t>Q7</t>
  </si>
  <si>
    <t>Pig feed storage</t>
  </si>
  <si>
    <t>Red Tractor Standards applied/ Outdoor and completely inaccessible for rodents and other animals</t>
  </si>
  <si>
    <t>Indoor and completely inaccessible for rodents and other animals</t>
  </si>
  <si>
    <t>Indoor, but not entirely inaccessible for rodents and other animals</t>
  </si>
  <si>
    <t>Outdoor, but not completely inaccessible for rodents and other animals</t>
  </si>
  <si>
    <t>Q8</t>
  </si>
  <si>
    <t>Feeding regimen</t>
  </si>
  <si>
    <t>Feeding is ad lib</t>
  </si>
  <si>
    <t>Feed is only provided at specific moments</t>
  </si>
  <si>
    <t>Q9</t>
  </si>
  <si>
    <t>Does the feeder design potentially provide rodent harbourage?</t>
  </si>
  <si>
    <t xml:space="preserve">Red Tractor standards applied/No </t>
  </si>
  <si>
    <t xml:space="preserve">Yes </t>
  </si>
  <si>
    <t>Q10</t>
  </si>
  <si>
    <t>Is there evidence of spilled feed?</t>
  </si>
  <si>
    <t>Yes</t>
  </si>
  <si>
    <t>Q11</t>
  </si>
  <si>
    <t>Drinker types</t>
  </si>
  <si>
    <t>Nipples</t>
  </si>
  <si>
    <t>Bowls</t>
  </si>
  <si>
    <t>Troughs</t>
  </si>
  <si>
    <t>Other</t>
  </si>
  <si>
    <t>Q12</t>
  </si>
  <si>
    <t>Do rodents have access to water system?</t>
  </si>
  <si>
    <t>Red Tractor standards applied /No</t>
  </si>
  <si>
    <t>Q13</t>
  </si>
  <si>
    <t>Water system cleaning regimen</t>
  </si>
  <si>
    <t xml:space="preserve">Annually </t>
  </si>
  <si>
    <t>More than once a year</t>
  </si>
  <si>
    <t>Less than once a year</t>
  </si>
  <si>
    <t>Never</t>
  </si>
  <si>
    <t>Q14</t>
  </si>
  <si>
    <t>Are there footpaths and/or laybys allowing members of the public near the pig areas?</t>
  </si>
  <si>
    <t>Yes with  measures in place to prevent the public from feeding the pigs</t>
  </si>
  <si>
    <t>Yes with no  measures in place to prevent the public from feeding the pigs</t>
  </si>
  <si>
    <t>Rodent control</t>
  </si>
  <si>
    <t>Q15</t>
  </si>
  <si>
    <t>Is rodent control applied in or around the facility?</t>
  </si>
  <si>
    <r>
      <t xml:space="preserve">No </t>
    </r>
    <r>
      <rPr>
        <b/>
        <sz val="11"/>
        <rFont val="Calibri"/>
        <family val="2"/>
        <scheme val="minor"/>
      </rPr>
      <t>(GO TO Q16)</t>
    </r>
  </si>
  <si>
    <t>q15a. Does the farm have a written rodent control plan and log?</t>
  </si>
  <si>
    <t xml:space="preserve">Red Tractor standards applied/Yes  </t>
  </si>
  <si>
    <t>q15b. Is rodent control or monitoring applied at potential entry points to the facility?</t>
  </si>
  <si>
    <t>q15c. Is rodent control or monitoring applied inside the facility?</t>
  </si>
  <si>
    <t xml:space="preserve">q15d. Is rodent control or monitoring applied in feed storage areas? </t>
  </si>
  <si>
    <t>q15e. Are rodent carcasses collected and disposed of?</t>
  </si>
  <si>
    <t>Red Tractor Standards applied/Yes, they are disposed of by approved means e.g. burial in accordance with HSE guidelines</t>
  </si>
  <si>
    <t>Yes, they are placed inside completely sealed containers for later removal from the farm</t>
  </si>
  <si>
    <t xml:space="preserve">Yes, they are placed inside non-sealed containers for later removal from the farm </t>
  </si>
  <si>
    <t>Yes, they are placed on an enclosed waste disposal on the farm premises</t>
  </si>
  <si>
    <t>Yes, they are placed on an open waste disposal on the farm premises</t>
  </si>
  <si>
    <t xml:space="preserve">No, they are not collected or disposed of in any particular manner </t>
  </si>
  <si>
    <t>No, there are no rodent carcasses to be disposed of</t>
  </si>
  <si>
    <t>Q16</t>
  </si>
  <si>
    <t>Is there evidence of recent rodent activity in or around the facility?</t>
  </si>
  <si>
    <t>Q17</t>
  </si>
  <si>
    <t>How much of the area within 20m of pig accommodation offers rodent harbourage?</t>
  </si>
  <si>
    <t>Red Tractor Standards applied/0-25%</t>
  </si>
  <si>
    <t>25-50%</t>
  </si>
  <si>
    <t>50-75%</t>
  </si>
  <si>
    <t>&gt;75%</t>
  </si>
  <si>
    <t>Q18</t>
  </si>
  <si>
    <t>What is the ground surface of the area within 2m of pig accommodation mostly made up of?</t>
  </si>
  <si>
    <t xml:space="preserve">Bare soil or gravel </t>
  </si>
  <si>
    <t>Vegetation mown throughout the year to 10cm or less to minimise harbourage</t>
  </si>
  <si>
    <t xml:space="preserve">Vegetation not mown throughout the year to 10cm or less </t>
  </si>
  <si>
    <t xml:space="preserve">Concrete </t>
  </si>
  <si>
    <t>Q19</t>
  </si>
  <si>
    <t>Is there a rubbish dump/ landfill site within a 2km radius of the farm?</t>
  </si>
  <si>
    <t>Pig management</t>
  </si>
  <si>
    <t>Q20</t>
  </si>
  <si>
    <t>Are all animals leaving and arriving to the holding identifiable in a way that can be traced back to the original holding?</t>
  </si>
  <si>
    <t>Red Tractor Standards applied/Yes</t>
  </si>
  <si>
    <t>Only bought in animals</t>
  </si>
  <si>
    <t xml:space="preserve">Only leaving animals </t>
  </si>
  <si>
    <t>Q21</t>
  </si>
  <si>
    <t>How frequently are dead pigs removed from the pens?</t>
  </si>
  <si>
    <t>Red Tractor Standards applied/Once daily</t>
  </si>
  <si>
    <t>At least twice daily</t>
  </si>
  <si>
    <t>Less than once per day</t>
  </si>
  <si>
    <t>Q22</t>
  </si>
  <si>
    <t>Are stored dead pigs completely inaccessible to rodents and other animals?</t>
  </si>
  <si>
    <t>Q23</t>
  </si>
  <si>
    <t>How are dead pigs disposed of?</t>
  </si>
  <si>
    <t xml:space="preserve">Red Tractor Standards applied/Licensed Contrator/Defra approved/licensed on-farm incineration </t>
  </si>
  <si>
    <t>Removed by licensed contractor for which staff have contract or contact number to call to remove fallen stock</t>
  </si>
  <si>
    <t>Removed by licensed contractor BUT for which staff have no contract or contact number to call to remove fallen stock</t>
  </si>
  <si>
    <t xml:space="preserve">Other </t>
  </si>
  <si>
    <t>Wildlife</t>
  </si>
  <si>
    <t>Q24</t>
  </si>
  <si>
    <t>Are foxes actively controlled at the holding?</t>
  </si>
  <si>
    <t>Yes with prompt carcase disposal off-site</t>
  </si>
  <si>
    <t>Yes without carcass disposal off-site</t>
  </si>
  <si>
    <t>Yes but carcase disposal regimen unknown</t>
  </si>
  <si>
    <t>Q25</t>
  </si>
  <si>
    <t>Is there supplementary commercial feeding of game or other wildlife within 2km of the holding?</t>
  </si>
  <si>
    <t>Q26</t>
  </si>
  <si>
    <t>Is game shooting practised within 2km of the holding?</t>
  </si>
  <si>
    <t>Yes; carcasses are cleaned on site and discards disposed elsewhere</t>
  </si>
  <si>
    <t>Yes; carcasses are cleaned on site and discards disposed on the shooting ground</t>
  </si>
  <si>
    <t>Yes; carcasses are cleaned on site and discards are buried onsite</t>
  </si>
  <si>
    <t>Yes, but carcasses are cleaned elsewhere at all times</t>
  </si>
  <si>
    <t>check</t>
  </si>
  <si>
    <t>FINAL SCORE</t>
  </si>
  <si>
    <t>TOTAL</t>
  </si>
  <si>
    <t>Guidance on answering FSA Trichinella Risk Assessment Tool Questions</t>
  </si>
  <si>
    <t>Question</t>
  </si>
  <si>
    <t>Guidance</t>
  </si>
  <si>
    <t>Pigs are kept in a totally enclosed building with no access outside and ventilation is not provided by large openings and therefore there is no access by wildlife into the pig’s enclosure</t>
  </si>
  <si>
    <t>Enclosures are partially exposed to the outside environment. This may include having large openings for ventilation or areas without roofing. Where there is uncertainty as to whether the enclosure is fully enclosed or partially enclosed, ‘partially enclosed’ should be selected.</t>
  </si>
  <si>
    <t xml:space="preserve">Pigs are very exposed to the outdoor environment. This may include being in areas without roofing or where fencing is minimal. </t>
  </si>
  <si>
    <t xml:space="preserve">No bedding used at any time </t>
  </si>
  <si>
    <t xml:space="preserve">Bedding materials are used and stored within the farm. Assessor to check and comment if appropriate </t>
  </si>
  <si>
    <t>Bedding stored off farm. This includes where the main stores is off site but then delivered for short/medium term on the unit</t>
  </si>
  <si>
    <t>Does the current management system prevent pigs from coming into contact with Trichinella susceptible wildlife? (RT standards DP.1, HF.1, VC.1, BI.1, Appendix VC.2, OP.1)</t>
  </si>
  <si>
    <t>These may include different types of fencing such as electrical wires, concrete walls or wire mesh. Trichinella infected wildlife may include birds, boar, foxes, other carnivorous mammals or omnivores (eg. badgers). Check that barriers are well maintained and where possible exclude access from Trichinella susceptible wildlife</t>
  </si>
  <si>
    <t>Flaws/breaches have been observed that could result in exposure of pigs to wildlife. Flaws include issues such as damaged or unkept fences, damaged buildings, plumbing, windows or doors, lack of or damaged meshing that may allow the entrance of wildlife into the pig areas</t>
  </si>
  <si>
    <t xml:space="preserve">If no procedures are in place to prevent the exposure of pigs to wildlife. </t>
  </si>
  <si>
    <t>Is any bought-in feed from an assured source or in specific circumstances with a warranty declaration? (RT Standards FW.5 )</t>
  </si>
  <si>
    <t xml:space="preserve">See Appendix I for details on feed assurance schemes (Taken from Red Tractor Assurance)  </t>
  </si>
  <si>
    <t>Feed from non-accredited sources with no traceability of the feed source</t>
  </si>
  <si>
    <t xml:space="preserve">Only choose this option if traceability is uncertain. Every effort should be made to identify source. </t>
  </si>
  <si>
    <t>Home grown has to comply with Reg 183/2005.  If not, use answer "no".</t>
  </si>
  <si>
    <t>Does on-farm mixing of feed take place using home mills and mix units? (RT Standards FW.5)</t>
  </si>
  <si>
    <t xml:space="preserve">Up to date license observed. If licensed, note the NAAC Assured Land-Based Contractor Scheme registration number or other equivalent scheme.  </t>
  </si>
  <si>
    <t xml:space="preserve">No audit of state of repair and cleanliness of equipment are conducted by external parties. </t>
  </si>
  <si>
    <t xml:space="preserve">No on-farm mixing </t>
  </si>
  <si>
    <t>Pig feed storage (RT Standards FW.12)</t>
  </si>
  <si>
    <t>Storage containers are completely sealed, made of impenetrable material and placed in locations that make them inaccessible</t>
  </si>
  <si>
    <t xml:space="preserve">An indoor setting, but possible breaches by rodents and wildlife into the feed storage area. Regulation 2015/1375 states that feed stores must be impenetrable.  </t>
  </si>
  <si>
    <t xml:space="preserve">Negligible risk of sylvatic species accessibility. Storage containers are completely sealed, made of impenetrable material and placed in locations that make them inaccessible.  </t>
  </si>
  <si>
    <t xml:space="preserve">Outdoor setting and accessible by rodents and wildlife. Regulation 2015/1375 states that feed stores must be impenetrable.  </t>
  </si>
  <si>
    <t xml:space="preserve">Feed is available at all times and feed leftovers may be observed. </t>
  </si>
  <si>
    <t xml:space="preserve">Leftover feed unlikely to be present. </t>
  </si>
  <si>
    <t>Does the feeder design potentially provide rodent harbourage? (Covered by RT standards FW. 2.1, FW11, FW12, VC.1 )</t>
  </si>
  <si>
    <t xml:space="preserve">“Open” design with less likelihood of rodent harbourage and therefore no spaces for hiding. </t>
  </si>
  <si>
    <t>“Closed” design with voids or spaces underneath or behind feeder for rodents harbourage</t>
  </si>
  <si>
    <t>Is there evidence of spilled feed? (Covered by RT standards FW.2.1.)</t>
  </si>
  <si>
    <t xml:space="preserve">By farmer questioning and on farm observation. This excludes small quantities resulting from natural spillage (not overfeeding).  </t>
  </si>
  <si>
    <t xml:space="preserve">Closed system unlikely to attract rodents.  If using multiple drinker types, select the option with highest risk score. </t>
  </si>
  <si>
    <t xml:space="preserve">Open source with some possible rodent attraction. If using multiple drinker types, select option with the highest risk score. </t>
  </si>
  <si>
    <t>Some rodent attraction and may facilitate harbourage under or in between spaces. If using multiple drinker types, select option with the highest risk score.</t>
  </si>
  <si>
    <t>Use if above drinker types not used</t>
  </si>
  <si>
    <t>Do rodents have access to water system? (Covered by RT standards  FW.2.1, VC.1)</t>
  </si>
  <si>
    <t>Access to water system -  water system is open</t>
  </si>
  <si>
    <t>No access to water system – water system is closed.</t>
  </si>
  <si>
    <t xml:space="preserve">Measures may include physical barriers or signs prohibiting feeding; feeding of swill or household leftovers unlikely but could still occur. </t>
  </si>
  <si>
    <t xml:space="preserve">There is a possibility of members of the public feeding leftovers from picnics, etc. to the pigs. </t>
  </si>
  <si>
    <t xml:space="preserve">There are no footpaths and/or laybys so therefore the possibility of public feeding of swill or household waste to pigs is minimal. </t>
  </si>
  <si>
    <t>Is rodent control applied in or around the facility? (Covered by RT standards VC.1)</t>
  </si>
  <si>
    <t xml:space="preserve">Has provision been made by the site operator to control rodents in or around the facility when needed; ‘the facility’ means the buildings and land directly associated with the pig farming operation. Sources of evidence include written records of regular monitoring/control activities or physical evidence (presence of monitoring/control devices). If there is no evidence of rodent control activity (e.g. use of traps or rodenticide baits) at the time of the survey, the assessor should be satisfied that effective monitoring arrangements (visual searches or use of monitoring devices) are in place and that there is a commitment to apply control measures when needed. </t>
  </si>
  <si>
    <t xml:space="preserve">No provision has been made by the site operator to control rodents in or around the facility when needed. Regulation 2015/1375 states a holding must have a plan, this must be implemented.   </t>
  </si>
  <si>
    <t>q15a. Does the farm have a written rodent control plan and log? (Covered by RT standards VC.1)</t>
  </si>
  <si>
    <t>The assessor should ask to see the written rodent control plan and log. The plan must include a map of the facility showing the monitoring/control points but might also include a more detailed description of the monitoring/control activities and/or risk assessment. If it is clear that the log of activities (monitoring and/or control) has not been regularly updated (e.g. monthly) record as no.</t>
  </si>
  <si>
    <t>No evidence of written rodent control plan and log. Regulation 2015/1375 states that a holding must have a plan</t>
  </si>
  <si>
    <t>q15b. Is rodent control or monitoring applied at potential entry points to the facility? (Covered by RT standards VC.1)</t>
  </si>
  <si>
    <t xml:space="preserve">Adequate provision means no major gaps in coverage; all key entry points must have provision. In practice the key entry points are the perimeter of the site (e.g. boundary between the facility and surrounding land) and storage areas for materials brought on to the facility. The assessor should therefore look for evidence (written or physical) that there is regular monitoring of rodent activity in all of these areas, and/or a commitment to apply control measures when needed. </t>
  </si>
  <si>
    <t xml:space="preserve">Insufficient evidence that the site operator has made adequate provision for rodent monitoring and/or control at key entry points. If some key entry points are provided for but not others record as no; for example if there is evidence of monitoring and/or control in storage areas for incoming goods but not the boundary of the facility record as no. If there is no clear commitment to apply rodent control measures when needed record as no. There are no hard and fast rules on the number of control devices needed and operator judgment may vary. Ultimately inadequate rodent control provision will be revealed by signs of recent rodent activity. If signs of recent rodent activity are seen, the assessor should record that provision is not adequate, unless there is evidence that control failure is due to other factors such as a recent immigration that will likely be controlled in due course by the provisions in place. </t>
  </si>
  <si>
    <t>q15c. Is rodent control or monitoring applied inside the facility? (Covered by RT standards VC.1)</t>
  </si>
  <si>
    <t xml:space="preserve">Adequate provision means no major gaps in coverage; all areas of pig accommodation (indoor and outdoor) must have provision. The assessor should look for evidence (written or physical) that there is regular monitoring of rodent activity in or around all of these areas, and/or a commitment to apply control measures when needed. </t>
  </si>
  <si>
    <t xml:space="preserve">Insufficient evidence that the site operator has made adequate provision for rodent monitoring and/or control in or around all areas of pig accommodation. If some areas of pig accommodation are provided for but not others record as no; for example if there is evidence of monitoring and/or control in or around indoor pig accommodation but not outdoor accommodation record as no. If there is no clear commitment to apply rodent control measures when needed record as no. Whether any provisions made in or around individual areas of pig accommodation are adequate is difficult to assess; there are no hard and fast rules on the number of control devices needed for example, and operator judgment may vary. Ultimately, inadequate rodent control provision will be revealed by signs of recent rodent activity. If signs of recent rodent activity are seen, the assessor should record that provision is not adequate, unless there is evidence that control failure is due to other factors such as a recent immigration that will likely be controlled in due course by the provisions in place. </t>
  </si>
  <si>
    <t>q15d. Is rodent control or monitoring applied in feed storage areas?  (Covered by RT standards VC.1)</t>
  </si>
  <si>
    <t xml:space="preserve">Adequate provision means no major gaps in coverage; all feed storage areas must have provision. The assessor should look for evidence (written or physical) that there is regular monitoring of rodent activity in or around all feed storage areas, and/or a commitment to apply control measures when needed. </t>
  </si>
  <si>
    <t>Insufficient evidence that the site operator has made adequate provision for rodent monitoring and/or control in or around all feed storage areas. If some feed storage areas are provided for but not others record as no; if there is no clear commitment to apply rodent control measures when needed record as no. There are no hard and fast rules on the number of control devices needed and operator judgment may vary. Ultimately, inadequate rodent control provision will be revealed by signs of recent rodent activity. If signs of recent rodent activity are seen, the assessor should record that provision is not adequate, unless there is evidence that control failure is due to other factors such as a recent immigration that will likely be controlled in due course by the provisions in place</t>
  </si>
  <si>
    <t>q15e. Are rodent carcasses collected and disposed of? (Covered by RT standards VC.1 &amp; Appendix VC.2)</t>
  </si>
  <si>
    <t xml:space="preserve">No access to rodent carcasses by pigs (low risk). </t>
  </si>
  <si>
    <t xml:space="preserve">Access made more difficult, but possibility not excluded. </t>
  </si>
  <si>
    <t xml:space="preserve">Access possible to rodent carcasses by pigs. </t>
  </si>
  <si>
    <t xml:space="preserve">Access to rodent carcasses by pigs likely. </t>
  </si>
  <si>
    <t xml:space="preserve">No risk of exposure estimated (low risk). </t>
  </si>
  <si>
    <t xml:space="preserve">Risk of exposure of pigs to potentially infected rodents. </t>
  </si>
  <si>
    <t xml:space="preserve">Risk of exposure of pigs to potentially infected rodents is considered low. </t>
  </si>
  <si>
    <t>How much of the area within 20m of pig accommodation offers rodent harbourage? (Covered by  RT standards VC.1a)</t>
  </si>
  <si>
    <t xml:space="preserve">Buildings are well maintained, with no immediate harbourage identified. </t>
  </si>
  <si>
    <t xml:space="preserve">Clean and tidy but one or two limited areas with available harbourage. </t>
  </si>
  <si>
    <t xml:space="preserve">Generally tidy but with several areas of weeds, pallets etc. </t>
  </si>
  <si>
    <t xml:space="preserve">Overgrown areas between most buildings, piles of rubble and large amount of harbourage like tyres or pallets. </t>
  </si>
  <si>
    <t xml:space="preserve">This measure was proposed at the International Commission on Trichinellosis: Recommendations on methods for the control of Trichinella in domestic and wild animals intended for human consumption (Gamble et al., 2000). </t>
  </si>
  <si>
    <t>Are all animals leaving and arriving to the holding identifiable in a way that can be traced back to the original holding? (Covered by RT standards TI.2)</t>
  </si>
  <si>
    <t xml:space="preserve">This is included in the retained EU legislation as a criterion for any holding of a holding applying to obtain official recognition as controlled housing. According to DEFRA legislation all pigs aged ≥12 months need to be identified with its official herd mark. This does not apply to animals that are ≤12 months moving between two holdings.  In addition, Regulation 2015/1375, Annex IV. Chapter I, A(g) states that animals must be traceable when entering and leaving the holding. </t>
  </si>
  <si>
    <t>How frequently are dead pigs removed from the pens? (Covered by RT standards FS.1)</t>
  </si>
  <si>
    <t xml:space="preserve">Regulation 2015/1375, Annex IV. Chapter I, A(e) states that removal of dead pigs should be without undue delay.  </t>
  </si>
  <si>
    <t>Are stored dead pigs completely inaccessible to rodents and other animals? (Covered by RT standards FS.2)</t>
  </si>
  <si>
    <t>How are dead pigs disposed of? (Covered by RT standards FS.3)</t>
  </si>
  <si>
    <r>
      <t>Evidence needs to be provided that fallen stock are removed from the farm as it is illegal to bury on site, and burning is only permitted with DEFRA approval.</t>
    </r>
    <r>
      <rPr>
        <vertAlign val="subscript"/>
        <sz val="10"/>
        <color rgb="FF000000"/>
        <rFont val="Arial"/>
        <family val="2"/>
      </rPr>
      <t xml:space="preserve"> </t>
    </r>
  </si>
  <si>
    <r>
      <t>Evidence needs to be provided that fallen stock are removed from the farm /Farm incinerates pig carcasses on-farm but has DEFRA approval and follows DEFRA guidelines</t>
    </r>
    <r>
      <rPr>
        <vertAlign val="subscript"/>
        <sz val="10"/>
        <color rgb="FF000000"/>
        <rFont val="Arial"/>
        <family val="2"/>
      </rPr>
      <t xml:space="preserve"> </t>
    </r>
  </si>
  <si>
    <t xml:space="preserve">The response is based on the information provided by the producer i.e the actions that they carry out themselves and what they are aware of. Carcasses should not remain accessible to other wildlife (including pests and vermin) or farm pigs.  </t>
  </si>
  <si>
    <t>Is there supplementary commercial feeding of game or other wildlife within 2km of the holding? (The responses would be based on the information provided by the producer to the best of their knowledge).</t>
  </si>
  <si>
    <t xml:space="preserve">Supplementary feeding provides a food source for potentially infected wildlife (e.g. rodents, foxes, etc). </t>
  </si>
  <si>
    <t xml:space="preserve">No feed to attract potentially infected wildlife. </t>
  </si>
  <si>
    <t>Is game shooting practised within 2km of the holding?  (The responses would be based on the information provided by the producer to the best of their knowledge)</t>
  </si>
  <si>
    <t>Hunting activities could result in wildlife attraction to premises if occasional lapses occur with hunting waste disposal during gralloching</t>
  </si>
  <si>
    <t xml:space="preserve">Provides scavengers with access to potentially infected material (e. g offals and meat trimmings). </t>
  </si>
  <si>
    <t xml:space="preserve">Potential for carcasses being uncovered and consumed by susceptible wildlife. </t>
  </si>
  <si>
    <t>Appendix Few - ACCEPTED ASSURANCE SCHEMES</t>
  </si>
  <si>
    <t xml:space="preserve">Accepted Feed Assurance Schemes </t>
  </si>
  <si>
    <t xml:space="preserve">Abbreviated Scheme Name </t>
  </si>
  <si>
    <t>Full Scheme Name</t>
  </si>
  <si>
    <t xml:space="preserve">Scope of the Scheme </t>
  </si>
  <si>
    <t>UFAS (AIC)</t>
  </si>
  <si>
    <t xml:space="preserve">Universal Feed Assurance Scheme </t>
  </si>
  <si>
    <t>Assured compound feeds, complementary feeds, licks, pre-mixtures and feed ingredients/materials</t>
  </si>
  <si>
    <t>FEMAS (AIC)</t>
  </si>
  <si>
    <t xml:space="preserve">Feed Materials Assurance Acheme </t>
  </si>
  <si>
    <t xml:space="preserve">Production of and trade in feed ingredients/feed material </t>
  </si>
  <si>
    <t>TASCC (AIC)</t>
  </si>
  <si>
    <t xml:space="preserve">Trade Assurance Scheme for Combinable Crops </t>
  </si>
  <si>
    <t xml:space="preserve">Whole combinable crops. Note: this cheme covers crops storage and transport. Farm assurance is covered by the schemes listed below. </t>
  </si>
  <si>
    <t>GTAS</t>
  </si>
  <si>
    <t>Gafta Trade Assurance Scheme</t>
  </si>
  <si>
    <t>Trade in feed ingredients/feed materials</t>
  </si>
  <si>
    <t>IGAS</t>
  </si>
  <si>
    <t>Irish Grain Assurance Scheme</t>
  </si>
  <si>
    <t>COCERAL GTP</t>
  </si>
  <si>
    <t>European trade body for Agro supply and animal feeds</t>
  </si>
  <si>
    <t>GMP + (PDV)</t>
  </si>
  <si>
    <t>Dutch Product Board for Animal Feed</t>
  </si>
  <si>
    <t>FAMI - QS</t>
  </si>
  <si>
    <t xml:space="preserve">European Feed Additives and Pre-mixtures Quality System </t>
  </si>
  <si>
    <t>Feed additives and pre-mixtures</t>
  </si>
  <si>
    <t>BFBi scheme</t>
  </si>
  <si>
    <t xml:space="preserve">Brewing, Food &amp; Beverage Industry Suppliers Association </t>
  </si>
  <si>
    <t xml:space="preserve">Certifies grain from smaller breweries </t>
  </si>
  <si>
    <t xml:space="preserve">RTAOS </t>
  </si>
  <si>
    <t xml:space="preserve">Red Tractor Assurance Cold Crush Oilseeds Scheme </t>
  </si>
  <si>
    <t>Certifies meal from cold crush oilseeds</t>
  </si>
  <si>
    <t>RTA Combinable Crops and Sugar Beet</t>
  </si>
  <si>
    <t>Red Tractor Assurance for Farms - Combinable Crops and Sugar Beet Scheme</t>
  </si>
  <si>
    <t xml:space="preserve">Combinable crops &amp; sugar beet </t>
  </si>
  <si>
    <t>SQC</t>
  </si>
  <si>
    <t>Scottish Quality Farm Assured Combinable Crops Ltd</t>
  </si>
  <si>
    <t xml:space="preserve">Combinable crops </t>
  </si>
  <si>
    <t>NIFQACS</t>
  </si>
  <si>
    <t xml:space="preserve">Northern Ireland Farm Quality Assured Cereals Scheme </t>
  </si>
  <si>
    <t>Combinable crops</t>
  </si>
  <si>
    <t>SAFA</t>
  </si>
  <si>
    <t>Soil Association Farm Assurance (Crops module)</t>
  </si>
  <si>
    <t>RTA Fresh Produce</t>
  </si>
  <si>
    <t>Red Tractor Assurance for Farms - Fresh Produce Scheme</t>
  </si>
  <si>
    <t xml:space="preserve">Produce - vegetables, fruits and root crops </t>
  </si>
  <si>
    <t>By questioning the farmer and applying due diligence. EFSA (2005) Risk assessment of a revised inspection of slaughter animals in areas with low prevalence on Trichinella' recommends there to not be a landfill/rubbish dump within a 2km radius of the farm. This has been added as an amendment to RT standards effective from 1st October with RT members instructed to notify FSA if  a landfill site is known to be located within 2km of the pig unit. ** A rubbish dump/landfill is a commercial site where waste materials are disposed. Local council recycling centres that do not include the handling of food waste can be excluded from this definition**</t>
  </si>
  <si>
    <t>Answer (pre-populated where RT standards are deemed to apply)</t>
  </si>
  <si>
    <t xml:space="preserve">This relates to the production life of the pig at the holding being assessed. Where the whole production cycle is on one holding, the response for this question would be determined by the amount of time spent outside during the production cycle. Where only part of the production cycle is carried out on a holding, the response to this question would relate to the percentage coverage space of the unit being assessed, as this would be the exposure risk relating to the unit/facility at the time of the assessment. For example, if 50% of the unit is covered and 50% uncovered, the answer would be 26%-50%.                                                                                                                                                                                 It is important to note that the Risk of Trichinella infection increases with time spent outdoors due to the potential period of exposure to and contact with infected wildlife and rodents in the environment
</t>
  </si>
  <si>
    <t>mailto:meathygiene@food.gov.uk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</si>
</sst>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name val="Calibri"/>
      <family val="2"/>
    </font>
    <font>
      <b/>
      <sz val="12"/>
      <color theme="1"/>
      <name val="Calibri"/>
      <family val="2"/>
      <scheme val="minor"/>
    </font>
    <font>
      <i/>
      <sz val="11"/>
      <color theme="1"/>
      <name val="Calibri"/>
      <family val="2"/>
      <scheme val="minor"/>
    </font>
    <font>
      <b/>
      <sz val="12"/>
      <name val="Calibri"/>
      <family val="2"/>
      <scheme val="minor"/>
    </font>
    <font>
      <sz val="12"/>
      <name val="Calibri"/>
      <family val="2"/>
      <scheme val="minor"/>
    </font>
    <font>
      <sz val="12"/>
      <name val="Calibri"/>
      <family val="2"/>
    </font>
    <font>
      <sz val="12"/>
      <color rgb="FFFF0000"/>
      <name val="Calibri"/>
      <family val="2"/>
      <scheme val="minor"/>
    </font>
    <font>
      <sz val="12"/>
      <color theme="1"/>
      <name val="Arial"/>
      <family val="2"/>
    </font>
    <font>
      <u/>
      <sz val="11"/>
      <color theme="10"/>
      <name val="Calibri"/>
      <family val="2"/>
      <scheme val="minor"/>
    </font>
    <font>
      <b/>
      <sz val="14"/>
      <color rgb="FFFF0000"/>
      <name val="Calibri"/>
      <family val="2"/>
      <scheme val="minor"/>
    </font>
    <font>
      <sz val="10"/>
      <color rgb="FF000000"/>
      <name val="Arial"/>
      <family val="2"/>
    </font>
    <font>
      <vertAlign val="subscript"/>
      <sz val="10"/>
      <color rgb="FF00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2" tint="-9.9978637043366805E-2"/>
        <bgColor indexed="64"/>
      </patternFill>
    </fill>
  </fills>
  <borders count="40">
    <border>
      <left/>
      <right/>
      <top/>
      <bottom/>
      <diagonal/>
    </border>
    <border>
      <left/>
      <right/>
      <top/>
      <bottom style="thin">
        <color auto="1"/>
      </bottom>
      <diagonal/>
    </border>
    <border>
      <left/>
      <right/>
      <top style="thin">
        <color auto="1"/>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2">
    <xf numFmtId="0" fontId="0" fillId="0" borderId="0"/>
    <xf numFmtId="0" fontId="12" fillId="0" borderId="0" applyNumberFormat="0" applyFill="0" applyBorder="0" applyAlignment="0" applyProtection="0"/>
  </cellStyleXfs>
  <cellXfs count="320">
    <xf numFmtId="0" fontId="0" fillId="0" borderId="0" xfId="0"/>
    <xf numFmtId="0" fontId="2" fillId="2" borderId="0" xfId="0" applyFont="1" applyFill="1" applyAlignment="1">
      <alignment vertical="top" wrapText="1"/>
    </xf>
    <xf numFmtId="0" fontId="1" fillId="0" borderId="0" xfId="0" applyFont="1" applyAlignment="1">
      <alignment horizontal="center" vertical="center"/>
    </xf>
    <xf numFmtId="0" fontId="2" fillId="2" borderId="0" xfId="0" applyFont="1" applyFill="1" applyAlignment="1">
      <alignment horizontal="center" vertical="top"/>
    </xf>
    <xf numFmtId="0" fontId="2" fillId="0" borderId="0" xfId="0" applyFont="1" applyAlignment="1">
      <alignment horizontal="center" vertical="top"/>
    </xf>
    <xf numFmtId="0" fontId="2" fillId="2" borderId="1" xfId="0" applyFont="1" applyFill="1" applyBorder="1" applyAlignment="1">
      <alignment vertical="top" wrapText="1"/>
    </xf>
    <xf numFmtId="0" fontId="2" fillId="2" borderId="1" xfId="0" applyFont="1" applyFill="1" applyBorder="1" applyAlignment="1">
      <alignment horizontal="center" vertical="top"/>
    </xf>
    <xf numFmtId="0" fontId="2" fillId="2" borderId="0" xfId="0" applyFont="1" applyFill="1"/>
    <xf numFmtId="0" fontId="2" fillId="2" borderId="1" xfId="0" applyFont="1" applyFill="1" applyBorder="1"/>
    <xf numFmtId="0" fontId="3" fillId="0" borderId="0" xfId="0" applyFont="1" applyAlignment="1">
      <alignment horizontal="center" vertical="center" wrapText="1"/>
    </xf>
    <xf numFmtId="0" fontId="2" fillId="3" borderId="0" xfId="0" applyFont="1" applyFill="1" applyAlignment="1">
      <alignment horizontal="center" vertical="top"/>
    </xf>
    <xf numFmtId="0" fontId="2" fillId="3" borderId="0" xfId="0" applyFont="1" applyFill="1" applyAlignment="1">
      <alignment vertical="top" wrapText="1"/>
    </xf>
    <xf numFmtId="0" fontId="2" fillId="3" borderId="1" xfId="0" applyFont="1" applyFill="1" applyBorder="1"/>
    <xf numFmtId="0" fontId="2" fillId="3" borderId="1" xfId="0" applyFont="1" applyFill="1" applyBorder="1" applyAlignment="1">
      <alignment horizontal="center" vertical="top"/>
    </xf>
    <xf numFmtId="0" fontId="2" fillId="3" borderId="0" xfId="0" applyFont="1" applyFill="1"/>
    <xf numFmtId="0" fontId="2" fillId="3" borderId="1" xfId="0" applyFont="1" applyFill="1" applyBorder="1" applyAlignment="1">
      <alignment vertical="top" wrapText="1"/>
    </xf>
    <xf numFmtId="0" fontId="2" fillId="3" borderId="3" xfId="0" applyFont="1" applyFill="1" applyBorder="1"/>
    <xf numFmtId="0" fontId="2" fillId="3" borderId="3" xfId="0" applyFont="1" applyFill="1" applyBorder="1" applyAlignment="1">
      <alignment vertical="top" wrapText="1"/>
    </xf>
    <xf numFmtId="0" fontId="2" fillId="3" borderId="3" xfId="0" applyFont="1" applyFill="1" applyBorder="1" applyAlignment="1">
      <alignment horizontal="center" vertical="top"/>
    </xf>
    <xf numFmtId="0" fontId="2" fillId="3" borderId="2" xfId="0" applyFont="1" applyFill="1" applyBorder="1" applyAlignment="1">
      <alignment vertical="top" wrapText="1"/>
    </xf>
    <xf numFmtId="0" fontId="2" fillId="3" borderId="2" xfId="0" applyFont="1" applyFill="1" applyBorder="1" applyAlignment="1">
      <alignment horizontal="center" vertical="top"/>
    </xf>
    <xf numFmtId="0" fontId="2" fillId="3" borderId="2" xfId="0" applyFont="1" applyFill="1" applyBorder="1"/>
    <xf numFmtId="0" fontId="2" fillId="3" borderId="0" xfId="0" applyFont="1" applyFill="1" applyAlignment="1">
      <alignment wrapText="1"/>
    </xf>
    <xf numFmtId="0" fontId="2" fillId="2" borderId="2" xfId="0" applyFont="1" applyFill="1" applyBorder="1" applyAlignment="1">
      <alignment vertical="top" wrapText="1"/>
    </xf>
    <xf numFmtId="0" fontId="2" fillId="3" borderId="1" xfId="0" applyFont="1" applyFill="1" applyBorder="1" applyAlignment="1">
      <alignment horizontal="left" vertical="top"/>
    </xf>
    <xf numFmtId="0" fontId="2" fillId="2" borderId="2" xfId="0" applyFont="1" applyFill="1" applyBorder="1" applyAlignment="1">
      <alignment horizontal="center" vertical="top"/>
    </xf>
    <xf numFmtId="9" fontId="2" fillId="3" borderId="0" xfId="0" applyNumberFormat="1" applyFont="1" applyFill="1" applyAlignment="1">
      <alignment horizontal="left" vertical="top" wrapText="1"/>
    </xf>
    <xf numFmtId="9" fontId="2" fillId="3" borderId="0" xfId="0" applyNumberFormat="1" applyFont="1" applyFill="1" applyAlignment="1">
      <alignment horizontal="left" wrapText="1"/>
    </xf>
    <xf numFmtId="0" fontId="2" fillId="3" borderId="0" xfId="0" applyFont="1" applyFill="1" applyAlignment="1">
      <alignment horizontal="left" vertical="top"/>
    </xf>
    <xf numFmtId="9" fontId="2" fillId="3" borderId="0" xfId="0" applyNumberFormat="1" applyFont="1" applyFill="1" applyAlignment="1">
      <alignment vertical="top" wrapText="1"/>
    </xf>
    <xf numFmtId="0" fontId="4" fillId="3" borderId="2" xfId="0" applyFont="1" applyFill="1" applyBorder="1" applyAlignment="1">
      <alignment vertical="top" wrapText="1"/>
    </xf>
    <xf numFmtId="0" fontId="1" fillId="3" borderId="0" xfId="0" applyFont="1" applyFill="1" applyAlignment="1">
      <alignment horizontal="center" vertical="center"/>
    </xf>
    <xf numFmtId="0" fontId="1" fillId="3" borderId="1" xfId="0" applyFont="1" applyFill="1" applyBorder="1" applyAlignment="1">
      <alignment horizontal="center" vertical="center"/>
    </xf>
    <xf numFmtId="0" fontId="1"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5" fillId="0" borderId="0" xfId="0" applyFont="1"/>
    <xf numFmtId="0" fontId="6" fillId="0" borderId="0" xfId="0" applyFont="1"/>
    <xf numFmtId="0" fontId="7" fillId="3" borderId="0" xfId="0" applyFont="1" applyFill="1" applyAlignment="1">
      <alignment horizontal="center" vertical="top"/>
    </xf>
    <xf numFmtId="0" fontId="2" fillId="2" borderId="2" xfId="0" applyFont="1" applyFill="1" applyBorder="1"/>
    <xf numFmtId="0" fontId="4" fillId="3" borderId="0" xfId="0" applyFont="1" applyFill="1" applyAlignment="1">
      <alignment horizontal="center" vertical="top" wrapText="1"/>
    </xf>
    <xf numFmtId="0" fontId="2" fillId="3" borderId="0" xfId="0" applyFont="1" applyFill="1" applyAlignment="1">
      <alignment horizontal="center" vertical="top" wrapText="1"/>
    </xf>
    <xf numFmtId="0" fontId="2" fillId="3" borderId="1" xfId="0" applyFont="1" applyFill="1" applyBorder="1" applyAlignment="1">
      <alignment horizontal="center" vertical="top" wrapText="1"/>
    </xf>
    <xf numFmtId="0" fontId="2" fillId="2" borderId="0" xfId="0" applyFont="1" applyFill="1" applyAlignment="1">
      <alignment horizontal="center" vertical="top" wrapText="1"/>
    </xf>
    <xf numFmtId="0" fontId="2" fillId="2" borderId="1" xfId="0" applyFont="1" applyFill="1" applyBorder="1" applyAlignment="1">
      <alignment horizontal="center" vertical="top" wrapText="1"/>
    </xf>
    <xf numFmtId="0" fontId="2" fillId="2" borderId="0" xfId="0" applyFont="1" applyFill="1" applyAlignment="1">
      <alignment horizontal="center"/>
    </xf>
    <xf numFmtId="9" fontId="2" fillId="3" borderId="0" xfId="0" applyNumberFormat="1" applyFont="1" applyFill="1" applyAlignment="1">
      <alignment horizontal="center" wrapText="1"/>
    </xf>
    <xf numFmtId="9" fontId="2" fillId="3" borderId="0" xfId="0" applyNumberFormat="1" applyFont="1" applyFill="1" applyAlignment="1">
      <alignment horizontal="center" vertical="top" wrapText="1"/>
    </xf>
    <xf numFmtId="0" fontId="2" fillId="3" borderId="0" xfId="0" applyFont="1" applyFill="1" applyAlignment="1">
      <alignment horizontal="center" wrapText="1"/>
    </xf>
    <xf numFmtId="0" fontId="2" fillId="3" borderId="3" xfId="0" applyFont="1" applyFill="1" applyBorder="1" applyAlignment="1">
      <alignment horizontal="center" vertical="top" wrapText="1"/>
    </xf>
    <xf numFmtId="0" fontId="0" fillId="0" borderId="0" xfId="0" applyAlignment="1">
      <alignment horizontal="center"/>
    </xf>
    <xf numFmtId="0" fontId="4" fillId="2" borderId="0" xfId="0" applyFont="1" applyFill="1" applyAlignment="1">
      <alignment horizontal="center" vertical="top" wrapText="1"/>
    </xf>
    <xf numFmtId="0" fontId="4" fillId="3" borderId="1" xfId="0" applyFont="1" applyFill="1" applyBorder="1" applyAlignment="1">
      <alignment horizontal="center" vertical="top" wrapText="1"/>
    </xf>
    <xf numFmtId="0" fontId="2" fillId="3" borderId="2"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2" borderId="2" xfId="0" applyFont="1" applyFill="1" applyBorder="1" applyAlignment="1">
      <alignment horizontal="center" vertical="top" wrapText="1"/>
    </xf>
    <xf numFmtId="2" fontId="8" fillId="3" borderId="0" xfId="0" applyNumberFormat="1" applyFont="1" applyFill="1" applyAlignment="1">
      <alignment vertical="top"/>
    </xf>
    <xf numFmtId="0" fontId="8" fillId="4" borderId="0" xfId="0" applyFont="1" applyFill="1" applyAlignment="1">
      <alignment horizontal="right" vertical="top"/>
    </xf>
    <xf numFmtId="0" fontId="8" fillId="3" borderId="0" xfId="0" applyFont="1" applyFill="1" applyAlignment="1">
      <alignment horizontal="center" vertical="top"/>
    </xf>
    <xf numFmtId="164" fontId="8" fillId="3" borderId="0" xfId="0" applyNumberFormat="1" applyFont="1" applyFill="1" applyAlignment="1">
      <alignment vertical="top"/>
    </xf>
    <xf numFmtId="0" fontId="8" fillId="3" borderId="0" xfId="0" applyFont="1" applyFill="1" applyAlignment="1">
      <alignment horizontal="center" vertical="top" wrapText="1"/>
    </xf>
    <xf numFmtId="164" fontId="8" fillId="3" borderId="1" xfId="0" applyNumberFormat="1" applyFont="1" applyFill="1" applyBorder="1" applyAlignment="1">
      <alignment vertical="top"/>
    </xf>
    <xf numFmtId="2" fontId="8" fillId="3" borderId="1" xfId="0" applyNumberFormat="1" applyFont="1" applyFill="1" applyBorder="1" applyAlignment="1">
      <alignment vertical="top"/>
    </xf>
    <xf numFmtId="0" fontId="8" fillId="3" borderId="1" xfId="0" applyFont="1" applyFill="1" applyBorder="1" applyAlignment="1">
      <alignment horizontal="center" vertical="top" wrapText="1"/>
    </xf>
    <xf numFmtId="0" fontId="8" fillId="3" borderId="0" xfId="0" applyFont="1" applyFill="1"/>
    <xf numFmtId="0" fontId="8" fillId="3" borderId="2" xfId="0" applyFont="1" applyFill="1" applyBorder="1" applyAlignment="1">
      <alignment horizontal="center" vertical="top"/>
    </xf>
    <xf numFmtId="0" fontId="8" fillId="3" borderId="0" xfId="0" applyFont="1" applyFill="1" applyAlignment="1">
      <alignment vertical="top"/>
    </xf>
    <xf numFmtId="0" fontId="8" fillId="3" borderId="1" xfId="0" applyFont="1" applyFill="1" applyBorder="1" applyAlignment="1">
      <alignment vertical="top"/>
    </xf>
    <xf numFmtId="0" fontId="8" fillId="3" borderId="1" xfId="0" applyFont="1" applyFill="1" applyBorder="1" applyAlignment="1">
      <alignment horizontal="center" vertical="top"/>
    </xf>
    <xf numFmtId="0" fontId="8" fillId="3" borderId="0" xfId="0" applyFont="1" applyFill="1" applyAlignment="1">
      <alignment horizontal="right" vertical="top"/>
    </xf>
    <xf numFmtId="0" fontId="8" fillId="3" borderId="1" xfId="0" applyFont="1" applyFill="1" applyBorder="1" applyAlignment="1">
      <alignment horizontal="right" vertical="top"/>
    </xf>
    <xf numFmtId="0" fontId="8" fillId="2" borderId="2" xfId="0" applyFont="1" applyFill="1" applyBorder="1" applyAlignment="1">
      <alignment vertical="top"/>
    </xf>
    <xf numFmtId="0" fontId="8" fillId="2" borderId="2" xfId="0" applyFont="1" applyFill="1" applyBorder="1" applyAlignment="1">
      <alignment horizontal="center" vertical="top"/>
    </xf>
    <xf numFmtId="0" fontId="8" fillId="2" borderId="0" xfId="0" applyFont="1" applyFill="1" applyAlignment="1">
      <alignment vertical="top"/>
    </xf>
    <xf numFmtId="0" fontId="8" fillId="2" borderId="0" xfId="0" applyFont="1" applyFill="1" applyAlignment="1">
      <alignment horizontal="right" vertical="top"/>
    </xf>
    <xf numFmtId="0" fontId="8" fillId="2" borderId="0" xfId="0" applyFont="1" applyFill="1" applyAlignment="1">
      <alignment horizontal="center" vertical="top" wrapText="1"/>
    </xf>
    <xf numFmtId="0" fontId="8" fillId="2" borderId="0" xfId="0" applyFont="1" applyFill="1" applyAlignment="1">
      <alignment horizontal="center" vertical="top"/>
    </xf>
    <xf numFmtId="0" fontId="8" fillId="2" borderId="0" xfId="0" applyFont="1" applyFill="1"/>
    <xf numFmtId="0" fontId="8" fillId="2" borderId="1" xfId="0" applyFont="1" applyFill="1" applyBorder="1" applyAlignment="1">
      <alignment vertical="top"/>
    </xf>
    <xf numFmtId="0" fontId="8" fillId="2" borderId="1" xfId="0" applyFont="1" applyFill="1" applyBorder="1" applyAlignment="1">
      <alignment horizontal="right" vertical="top"/>
    </xf>
    <xf numFmtId="0" fontId="8" fillId="2" borderId="1" xfId="0" applyFont="1" applyFill="1" applyBorder="1" applyAlignment="1">
      <alignment horizontal="center" vertical="top" wrapText="1"/>
    </xf>
    <xf numFmtId="0" fontId="8" fillId="2" borderId="1" xfId="0" applyFont="1" applyFill="1" applyBorder="1"/>
    <xf numFmtId="0" fontId="8" fillId="2" borderId="1" xfId="0" applyFont="1" applyFill="1" applyBorder="1" applyAlignment="1">
      <alignment horizontal="center" vertical="top"/>
    </xf>
    <xf numFmtId="0" fontId="8" fillId="2" borderId="0" xfId="0" applyFont="1" applyFill="1" applyAlignment="1">
      <alignment horizontal="right"/>
    </xf>
    <xf numFmtId="0" fontId="8" fillId="2" borderId="0" xfId="0" applyFont="1" applyFill="1" applyAlignment="1">
      <alignment horizontal="center"/>
    </xf>
    <xf numFmtId="0" fontId="8" fillId="3" borderId="1" xfId="0" applyFont="1" applyFill="1" applyBorder="1"/>
    <xf numFmtId="0" fontId="8" fillId="3" borderId="2" xfId="0" applyFont="1" applyFill="1" applyBorder="1" applyAlignment="1">
      <alignment horizontal="right" vertical="top"/>
    </xf>
    <xf numFmtId="0" fontId="8" fillId="3" borderId="2" xfId="0" applyFont="1" applyFill="1" applyBorder="1" applyAlignment="1">
      <alignment vertical="top"/>
    </xf>
    <xf numFmtId="0" fontId="8" fillId="3" borderId="0" xfId="0" applyFont="1" applyFill="1" applyAlignment="1">
      <alignment horizontal="center" wrapText="1"/>
    </xf>
    <xf numFmtId="0" fontId="8" fillId="3" borderId="2" xfId="0" applyFont="1" applyFill="1" applyBorder="1"/>
    <xf numFmtId="0" fontId="8" fillId="3" borderId="3" xfId="0" applyFont="1" applyFill="1" applyBorder="1" applyAlignment="1">
      <alignment vertical="top"/>
    </xf>
    <xf numFmtId="0" fontId="8" fillId="3" borderId="3" xfId="0" applyFont="1" applyFill="1" applyBorder="1" applyAlignment="1">
      <alignment horizontal="right" vertical="top"/>
    </xf>
    <xf numFmtId="0" fontId="8" fillId="3" borderId="3" xfId="0" applyFont="1" applyFill="1" applyBorder="1" applyAlignment="1">
      <alignment horizontal="center"/>
    </xf>
    <xf numFmtId="0" fontId="8" fillId="3" borderId="3" xfId="0" applyFont="1" applyFill="1" applyBorder="1" applyAlignment="1">
      <alignment horizontal="center" vertical="top"/>
    </xf>
    <xf numFmtId="0" fontId="8" fillId="3" borderId="0" xfId="0" applyFont="1" applyFill="1" applyAlignment="1">
      <alignment horizontal="right"/>
    </xf>
    <xf numFmtId="0" fontId="8" fillId="3" borderId="3" xfId="0" applyFont="1" applyFill="1" applyBorder="1" applyAlignment="1">
      <alignment horizontal="left" vertical="top" wrapText="1"/>
    </xf>
    <xf numFmtId="0" fontId="8" fillId="3" borderId="3" xfId="0" applyFont="1" applyFill="1" applyBorder="1" applyAlignment="1">
      <alignment horizontal="center" vertical="top" wrapText="1"/>
    </xf>
    <xf numFmtId="2" fontId="8" fillId="3" borderId="0" xfId="0" applyNumberFormat="1" applyFont="1" applyFill="1" applyAlignment="1">
      <alignment horizontal="center"/>
    </xf>
    <xf numFmtId="0" fontId="8" fillId="0" borderId="0" xfId="0" applyFont="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horizontal="right" vertical="top"/>
    </xf>
    <xf numFmtId="0" fontId="8" fillId="0" borderId="0" xfId="0" applyFont="1"/>
    <xf numFmtId="0" fontId="8" fillId="0" borderId="0" xfId="0" applyFont="1" applyAlignment="1">
      <alignment horizontal="center"/>
    </xf>
    <xf numFmtId="0" fontId="7" fillId="3" borderId="0" xfId="0" applyFont="1" applyFill="1" applyAlignment="1">
      <alignment horizontal="center" vertical="top" wrapText="1"/>
    </xf>
    <xf numFmtId="2" fontId="7" fillId="3" borderId="0" xfId="0" applyNumberFormat="1" applyFont="1" applyFill="1" applyAlignment="1">
      <alignment horizontal="center"/>
    </xf>
    <xf numFmtId="0" fontId="8" fillId="3" borderId="0" xfId="0" applyFont="1" applyFill="1" applyAlignment="1" applyProtection="1">
      <alignment horizontal="center" vertical="top"/>
      <protection locked="0"/>
    </xf>
    <xf numFmtId="0" fontId="8" fillId="3" borderId="0" xfId="0" applyFont="1" applyFill="1" applyAlignment="1" applyProtection="1">
      <alignment horizontal="center" vertical="top" wrapText="1"/>
      <protection locked="0"/>
    </xf>
    <xf numFmtId="0" fontId="8" fillId="2" borderId="0" xfId="0" applyFont="1" applyFill="1" applyAlignment="1" applyProtection="1">
      <alignment horizontal="center" vertical="top" wrapText="1"/>
      <protection locked="0"/>
    </xf>
    <xf numFmtId="0" fontId="8" fillId="3" borderId="2" xfId="0" applyFont="1" applyFill="1" applyBorder="1" applyAlignment="1" applyProtection="1">
      <alignment horizontal="center" vertical="top" wrapText="1"/>
      <protection locked="0"/>
    </xf>
    <xf numFmtId="0" fontId="8" fillId="3" borderId="2" xfId="0" applyFont="1" applyFill="1" applyBorder="1" applyAlignment="1" applyProtection="1">
      <alignment horizontal="center"/>
      <protection locked="0"/>
    </xf>
    <xf numFmtId="0" fontId="8" fillId="0" borderId="0" xfId="0" applyFont="1" applyAlignment="1">
      <alignment horizontal="center" vertical="center"/>
    </xf>
    <xf numFmtId="0" fontId="8" fillId="3" borderId="0" xfId="0" applyFont="1" applyFill="1" applyAlignment="1">
      <alignment horizontal="left" vertical="top" wrapText="1"/>
    </xf>
    <xf numFmtId="0" fontId="10" fillId="2" borderId="2" xfId="0" applyFont="1" applyFill="1" applyBorder="1" applyAlignment="1">
      <alignment horizontal="right" vertical="top"/>
    </xf>
    <xf numFmtId="0" fontId="10" fillId="2" borderId="2" xfId="0" applyFont="1" applyFill="1" applyBorder="1" applyAlignment="1" applyProtection="1">
      <alignment horizontal="center" vertical="top" wrapText="1"/>
      <protection locked="0"/>
    </xf>
    <xf numFmtId="0" fontId="10" fillId="2" borderId="2" xfId="0" applyFont="1" applyFill="1" applyBorder="1" applyAlignment="1">
      <alignment horizontal="center" vertical="top"/>
    </xf>
    <xf numFmtId="0" fontId="10" fillId="2" borderId="0" xfId="0" applyFont="1" applyFill="1" applyAlignment="1">
      <alignment horizontal="right" vertical="top"/>
    </xf>
    <xf numFmtId="0" fontId="10" fillId="2" borderId="0" xfId="0" applyFont="1" applyFill="1" applyAlignment="1">
      <alignment horizontal="center" vertical="top" wrapText="1"/>
    </xf>
    <xf numFmtId="0" fontId="10" fillId="2" borderId="0" xfId="0" applyFont="1" applyFill="1" applyAlignment="1">
      <alignment horizontal="center" vertical="top"/>
    </xf>
    <xf numFmtId="0" fontId="10" fillId="2" borderId="0" xfId="0" applyFont="1" applyFill="1"/>
    <xf numFmtId="0" fontId="10" fillId="2" borderId="1" xfId="0" applyFont="1" applyFill="1" applyBorder="1" applyAlignment="1">
      <alignment horizontal="right" vertical="top"/>
    </xf>
    <xf numFmtId="0" fontId="10" fillId="2" borderId="1" xfId="0" applyFont="1" applyFill="1" applyBorder="1" applyAlignment="1">
      <alignment horizontal="center" vertical="top" wrapText="1"/>
    </xf>
    <xf numFmtId="0" fontId="10" fillId="3" borderId="0" xfId="0" applyFont="1" applyFill="1" applyAlignment="1">
      <alignment horizontal="right" vertical="top"/>
    </xf>
    <xf numFmtId="0" fontId="10" fillId="3" borderId="0" xfId="0" applyFont="1" applyFill="1"/>
    <xf numFmtId="0" fontId="10" fillId="3" borderId="0" xfId="0" applyFont="1" applyFill="1" applyAlignment="1" applyProtection="1">
      <alignment horizontal="center" vertical="top" wrapText="1"/>
      <protection locked="0"/>
    </xf>
    <xf numFmtId="0" fontId="10" fillId="3" borderId="0" xfId="0" applyFont="1" applyFill="1" applyAlignment="1">
      <alignment horizontal="center" vertical="top"/>
    </xf>
    <xf numFmtId="0" fontId="10" fillId="3" borderId="1" xfId="0" applyFont="1" applyFill="1" applyBorder="1" applyAlignment="1">
      <alignment horizontal="right" vertical="top"/>
    </xf>
    <xf numFmtId="0" fontId="10" fillId="3" borderId="1" xfId="0" applyFont="1" applyFill="1" applyBorder="1"/>
    <xf numFmtId="0" fontId="10" fillId="3" borderId="1" xfId="0" applyFont="1" applyFill="1" applyBorder="1" applyAlignment="1">
      <alignment horizontal="center" vertical="top" wrapText="1"/>
    </xf>
    <xf numFmtId="0" fontId="10" fillId="3" borderId="1" xfId="0" applyFont="1" applyFill="1" applyBorder="1" applyAlignment="1">
      <alignment horizontal="center" vertical="top"/>
    </xf>
    <xf numFmtId="0" fontId="10" fillId="3" borderId="2" xfId="0" applyFont="1" applyFill="1" applyBorder="1" applyAlignment="1">
      <alignment horizontal="center" vertical="top"/>
    </xf>
    <xf numFmtId="0" fontId="10" fillId="3" borderId="0" xfId="0" applyFont="1" applyFill="1" applyAlignment="1">
      <alignment horizontal="left" vertical="top" wrapText="1"/>
    </xf>
    <xf numFmtId="0" fontId="10" fillId="3" borderId="2" xfId="0" applyFont="1" applyFill="1" applyBorder="1" applyAlignment="1">
      <alignment horizontal="right" vertical="top"/>
    </xf>
    <xf numFmtId="9" fontId="10" fillId="3" borderId="0" xfId="0" applyNumberFormat="1" applyFont="1" applyFill="1" applyAlignment="1" applyProtection="1">
      <alignment horizontal="center" vertical="top" wrapText="1"/>
      <protection locked="0"/>
    </xf>
    <xf numFmtId="9" fontId="10" fillId="3" borderId="0" xfId="0" applyNumberFormat="1" applyFont="1" applyFill="1" applyAlignment="1">
      <alignment horizontal="center" wrapText="1"/>
    </xf>
    <xf numFmtId="9" fontId="10" fillId="3" borderId="0" xfId="0" applyNumberFormat="1" applyFont="1" applyFill="1" applyAlignment="1">
      <alignment horizontal="center" vertical="top" wrapText="1"/>
    </xf>
    <xf numFmtId="0" fontId="10" fillId="2" borderId="0" xfId="0" applyFont="1" applyFill="1" applyAlignment="1" applyProtection="1">
      <alignment horizontal="center" vertical="top" wrapText="1"/>
      <protection locked="0"/>
    </xf>
    <xf numFmtId="0" fontId="10" fillId="3" borderId="0" xfId="0" applyFont="1" applyFill="1" applyAlignment="1">
      <alignment vertical="top"/>
    </xf>
    <xf numFmtId="0" fontId="10" fillId="2" borderId="0" xfId="0" applyFont="1" applyFill="1" applyAlignment="1">
      <alignment vertical="top"/>
    </xf>
    <xf numFmtId="0" fontId="10" fillId="2" borderId="0" xfId="0" applyFont="1" applyFill="1" applyAlignment="1">
      <alignment horizontal="right"/>
    </xf>
    <xf numFmtId="0" fontId="10" fillId="2" borderId="1" xfId="0" applyFont="1" applyFill="1" applyBorder="1" applyAlignment="1">
      <alignment vertical="top"/>
    </xf>
    <xf numFmtId="0" fontId="10" fillId="2" borderId="1" xfId="0" applyFont="1" applyFill="1" applyBorder="1"/>
    <xf numFmtId="164" fontId="10" fillId="3" borderId="0" xfId="0" applyNumberFormat="1" applyFont="1" applyFill="1" applyAlignment="1">
      <alignment vertical="top"/>
    </xf>
    <xf numFmtId="2" fontId="10" fillId="3" borderId="0" xfId="0" applyNumberFormat="1" applyFont="1" applyFill="1"/>
    <xf numFmtId="0" fontId="10" fillId="3" borderId="0" xfId="0" applyFont="1" applyFill="1" applyAlignment="1">
      <alignment horizontal="center" vertical="top" wrapText="1"/>
    </xf>
    <xf numFmtId="0" fontId="11" fillId="0" borderId="0" xfId="0" applyFont="1"/>
    <xf numFmtId="0" fontId="12" fillId="0" borderId="0" xfId="1"/>
    <xf numFmtId="9" fontId="2" fillId="3" borderId="1" xfId="0" applyNumberFormat="1" applyFont="1" applyFill="1" applyBorder="1" applyAlignment="1">
      <alignment horizontal="left" vertical="top" wrapText="1"/>
    </xf>
    <xf numFmtId="9" fontId="9" fillId="3" borderId="0" xfId="0" applyNumberFormat="1" applyFont="1" applyFill="1" applyAlignment="1" applyProtection="1">
      <alignment horizontal="center" vertical="top" wrapText="1"/>
      <protection locked="0"/>
    </xf>
    <xf numFmtId="0" fontId="13" fillId="3" borderId="0" xfId="0" applyFont="1" applyFill="1" applyAlignment="1">
      <alignment horizontal="center" vertical="center"/>
    </xf>
    <xf numFmtId="0" fontId="0" fillId="3" borderId="4" xfId="0" applyFill="1" applyBorder="1"/>
    <xf numFmtId="0" fontId="2" fillId="3" borderId="5" xfId="0" applyFont="1" applyFill="1" applyBorder="1"/>
    <xf numFmtId="0" fontId="14" fillId="3" borderId="6" xfId="0" applyFont="1" applyFill="1" applyBorder="1"/>
    <xf numFmtId="0" fontId="2" fillId="3" borderId="7" xfId="0" applyFont="1" applyFill="1" applyBorder="1" applyAlignment="1">
      <alignment vertical="top" wrapText="1"/>
    </xf>
    <xf numFmtId="0" fontId="14" fillId="3" borderId="6" xfId="0" applyFont="1" applyFill="1" applyBorder="1" applyAlignment="1">
      <alignment vertical="top"/>
    </xf>
    <xf numFmtId="0" fontId="0" fillId="3" borderId="8" xfId="0" applyFill="1" applyBorder="1"/>
    <xf numFmtId="0" fontId="2" fillId="3" borderId="9" xfId="0" applyFont="1" applyFill="1" applyBorder="1" applyAlignment="1">
      <alignment vertical="top" wrapText="1"/>
    </xf>
    <xf numFmtId="0" fontId="14" fillId="3" borderId="10" xfId="0" applyFont="1" applyFill="1" applyBorder="1" applyAlignment="1">
      <alignment horizontal="left" vertical="center" wrapText="1"/>
    </xf>
    <xf numFmtId="0" fontId="2" fillId="3" borderId="11" xfId="0" applyFont="1" applyFill="1" applyBorder="1" applyAlignment="1">
      <alignment vertical="top" wrapText="1"/>
    </xf>
    <xf numFmtId="0" fontId="8" fillId="3" borderId="12" xfId="0" applyFont="1" applyFill="1" applyBorder="1" applyAlignment="1">
      <alignment horizontal="right" vertical="top"/>
    </xf>
    <xf numFmtId="0" fontId="14" fillId="3" borderId="13" xfId="0" applyFont="1" applyFill="1" applyBorder="1" applyAlignment="1">
      <alignment horizontal="left" vertical="center" wrapText="1"/>
    </xf>
    <xf numFmtId="0" fontId="2" fillId="3" borderId="14" xfId="0" applyFont="1" applyFill="1" applyBorder="1" applyAlignment="1">
      <alignment vertical="top" wrapText="1"/>
    </xf>
    <xf numFmtId="0" fontId="8" fillId="3" borderId="15" xfId="0" applyFont="1" applyFill="1" applyBorder="1" applyAlignment="1">
      <alignment horizontal="right" vertical="top"/>
    </xf>
    <xf numFmtId="0" fontId="0" fillId="0" borderId="3" xfId="0" applyBorder="1"/>
    <xf numFmtId="0" fontId="2" fillId="3" borderId="17" xfId="0" applyFont="1" applyFill="1" applyBorder="1" applyAlignment="1">
      <alignment vertical="top" wrapText="1"/>
    </xf>
    <xf numFmtId="0" fontId="8" fillId="3" borderId="19" xfId="0" applyFont="1" applyFill="1" applyBorder="1" applyAlignment="1">
      <alignment horizontal="right" vertical="top"/>
    </xf>
    <xf numFmtId="0" fontId="8" fillId="3" borderId="12" xfId="0" applyFont="1" applyFill="1" applyBorder="1" applyAlignment="1">
      <alignment vertical="top"/>
    </xf>
    <xf numFmtId="0" fontId="2" fillId="3" borderId="21" xfId="0" applyFont="1" applyFill="1" applyBorder="1" applyAlignment="1">
      <alignment vertical="top" wrapText="1"/>
    </xf>
    <xf numFmtId="0" fontId="8" fillId="3" borderId="23" xfId="0" applyFont="1" applyFill="1" applyBorder="1"/>
    <xf numFmtId="0" fontId="8" fillId="3" borderId="15" xfId="0" applyFont="1" applyFill="1" applyBorder="1" applyAlignment="1">
      <alignment vertical="top"/>
    </xf>
    <xf numFmtId="0" fontId="0" fillId="0" borderId="24" xfId="0" applyBorder="1"/>
    <xf numFmtId="0" fontId="8" fillId="3" borderId="23" xfId="0" applyFont="1" applyFill="1" applyBorder="1" applyAlignment="1">
      <alignment horizontal="right"/>
    </xf>
    <xf numFmtId="0" fontId="8" fillId="3" borderId="25" xfId="0" applyFont="1" applyFill="1" applyBorder="1" applyAlignment="1">
      <alignment vertical="top"/>
    </xf>
    <xf numFmtId="0" fontId="0" fillId="2" borderId="4" xfId="0" applyFill="1" applyBorder="1"/>
    <xf numFmtId="0" fontId="8" fillId="2" borderId="12" xfId="0" applyFont="1" applyFill="1" applyBorder="1" applyAlignment="1">
      <alignment horizontal="right" vertical="top"/>
    </xf>
    <xf numFmtId="0" fontId="14" fillId="2" borderId="6" xfId="0" applyFont="1" applyFill="1" applyBorder="1" applyAlignment="1">
      <alignment vertical="top" wrapText="1"/>
    </xf>
    <xf numFmtId="0" fontId="8" fillId="2" borderId="15" xfId="0" applyFont="1" applyFill="1" applyBorder="1" applyAlignment="1">
      <alignment horizontal="right" vertical="top"/>
    </xf>
    <xf numFmtId="0" fontId="0" fillId="2" borderId="6" xfId="0" applyFill="1" applyBorder="1"/>
    <xf numFmtId="0" fontId="8" fillId="2" borderId="15" xfId="0" applyFont="1" applyFill="1" applyBorder="1"/>
    <xf numFmtId="0" fontId="14" fillId="2" borderId="8" xfId="0" applyFont="1" applyFill="1" applyBorder="1" applyAlignment="1">
      <alignment horizontal="left" vertical="top" wrapText="1"/>
    </xf>
    <xf numFmtId="0" fontId="8" fillId="2" borderId="25" xfId="0" applyFont="1" applyFill="1" applyBorder="1" applyAlignment="1">
      <alignment horizontal="right" vertical="top"/>
    </xf>
    <xf numFmtId="0" fontId="2" fillId="2" borderId="17" xfId="0" applyFont="1" applyFill="1" applyBorder="1" applyAlignment="1">
      <alignment vertical="top" wrapText="1"/>
    </xf>
    <xf numFmtId="0" fontId="2" fillId="2" borderId="11" xfId="0" applyFont="1" applyFill="1" applyBorder="1" applyAlignment="1">
      <alignment vertical="top" wrapText="1"/>
    </xf>
    <xf numFmtId="0" fontId="8" fillId="2" borderId="29" xfId="0" applyFont="1" applyFill="1" applyBorder="1" applyAlignment="1">
      <alignment horizontal="right" vertical="top"/>
    </xf>
    <xf numFmtId="0" fontId="2" fillId="2" borderId="14" xfId="0" applyFont="1" applyFill="1" applyBorder="1" applyAlignment="1">
      <alignment vertical="top" wrapText="1"/>
    </xf>
    <xf numFmtId="0" fontId="2" fillId="2" borderId="21" xfId="0" applyFont="1" applyFill="1" applyBorder="1" applyAlignment="1">
      <alignment vertical="top" wrapText="1"/>
    </xf>
    <xf numFmtId="0" fontId="2" fillId="3" borderId="31" xfId="0" applyFont="1" applyFill="1" applyBorder="1" applyAlignment="1">
      <alignment vertical="top" wrapText="1"/>
    </xf>
    <xf numFmtId="0" fontId="8" fillId="3" borderId="15" xfId="0" applyFont="1" applyFill="1" applyBorder="1"/>
    <xf numFmtId="0" fontId="8" fillId="3" borderId="25" xfId="0" applyFont="1" applyFill="1" applyBorder="1" applyAlignment="1">
      <alignment horizontal="right" vertical="top"/>
    </xf>
    <xf numFmtId="0" fontId="14" fillId="3" borderId="6" xfId="0" applyFont="1" applyFill="1" applyBorder="1" applyAlignment="1">
      <alignment horizontal="left" vertical="center" wrapText="1"/>
    </xf>
    <xf numFmtId="9" fontId="2" fillId="3" borderId="34" xfId="0" applyNumberFormat="1" applyFont="1" applyFill="1" applyBorder="1" applyAlignment="1">
      <alignment horizontal="left" wrapText="1"/>
    </xf>
    <xf numFmtId="0" fontId="14" fillId="3" borderId="8" xfId="0" applyFont="1" applyFill="1" applyBorder="1" applyAlignment="1">
      <alignment horizontal="left" vertical="center" wrapText="1"/>
    </xf>
    <xf numFmtId="9" fontId="2" fillId="3" borderId="35" xfId="0" applyNumberFormat="1" applyFont="1" applyFill="1" applyBorder="1" applyAlignment="1">
      <alignment horizontal="left" vertical="top" wrapText="1"/>
    </xf>
    <xf numFmtId="0" fontId="2" fillId="3" borderId="35" xfId="0" applyFont="1" applyFill="1" applyBorder="1" applyAlignment="1">
      <alignment vertical="top" wrapText="1"/>
    </xf>
    <xf numFmtId="0" fontId="14" fillId="3" borderId="10" xfId="0" applyFont="1" applyFill="1" applyBorder="1"/>
    <xf numFmtId="0" fontId="14" fillId="3" borderId="8" xfId="0" applyFont="1" applyFill="1" applyBorder="1"/>
    <xf numFmtId="0" fontId="8" fillId="3" borderId="24" xfId="0" applyFont="1" applyFill="1" applyBorder="1" applyAlignment="1">
      <alignment vertical="top" wrapText="1"/>
    </xf>
    <xf numFmtId="0" fontId="14" fillId="3" borderId="10" xfId="0" applyFont="1" applyFill="1" applyBorder="1" applyAlignment="1">
      <alignment wrapText="1"/>
    </xf>
    <xf numFmtId="0" fontId="14" fillId="3" borderId="8" xfId="0" applyFont="1" applyFill="1" applyBorder="1" applyAlignment="1">
      <alignment wrapText="1"/>
    </xf>
    <xf numFmtId="0" fontId="8" fillId="3" borderId="25" xfId="0" applyFont="1" applyFill="1" applyBorder="1"/>
    <xf numFmtId="0" fontId="14" fillId="2" borderId="10" xfId="0" applyFont="1" applyFill="1" applyBorder="1" applyAlignment="1">
      <alignment horizontal="left" vertical="center"/>
    </xf>
    <xf numFmtId="0" fontId="14" fillId="2" borderId="6" xfId="0" applyFont="1" applyFill="1" applyBorder="1" applyAlignment="1">
      <alignment horizontal="left" vertical="top"/>
    </xf>
    <xf numFmtId="0" fontId="14" fillId="2" borderId="13" xfId="0" applyFont="1" applyFill="1" applyBorder="1" applyAlignment="1">
      <alignment vertical="top"/>
    </xf>
    <xf numFmtId="0" fontId="0" fillId="2" borderId="16" xfId="0" applyFill="1" applyBorder="1"/>
    <xf numFmtId="0" fontId="2" fillId="2" borderId="17" xfId="0" applyFont="1" applyFill="1" applyBorder="1"/>
    <xf numFmtId="0" fontId="8" fillId="2" borderId="3" xfId="0" applyFont="1" applyFill="1" applyBorder="1"/>
    <xf numFmtId="0" fontId="0" fillId="2" borderId="20" xfId="0" applyFill="1" applyBorder="1"/>
    <xf numFmtId="0" fontId="0" fillId="2" borderId="32" xfId="0" applyFill="1" applyBorder="1"/>
    <xf numFmtId="0" fontId="2" fillId="2" borderId="33" xfId="0" applyFont="1" applyFill="1" applyBorder="1" applyAlignment="1">
      <alignment vertical="top" wrapText="1"/>
    </xf>
    <xf numFmtId="0" fontId="8" fillId="2" borderId="24" xfId="0" applyFont="1" applyFill="1" applyBorder="1"/>
    <xf numFmtId="0" fontId="2" fillId="2" borderId="35" xfId="0" applyFont="1" applyFill="1" applyBorder="1" applyAlignment="1">
      <alignment vertical="top" wrapText="1"/>
    </xf>
    <xf numFmtId="0" fontId="8" fillId="2" borderId="25" xfId="0" applyFont="1" applyFill="1" applyBorder="1" applyAlignment="1">
      <alignment horizontal="right"/>
    </xf>
    <xf numFmtId="0" fontId="14" fillId="2" borderId="4" xfId="0" applyFont="1" applyFill="1" applyBorder="1" applyAlignment="1">
      <alignment horizontal="left" vertical="center" wrapText="1"/>
    </xf>
    <xf numFmtId="0" fontId="2" fillId="2" borderId="31" xfId="0" applyFont="1" applyFill="1" applyBorder="1" applyAlignment="1">
      <alignment vertical="top" wrapText="1"/>
    </xf>
    <xf numFmtId="0" fontId="14" fillId="2" borderId="8" xfId="0" applyFont="1" applyFill="1" applyBorder="1" applyAlignment="1">
      <alignment horizontal="left" vertical="center" wrapText="1"/>
    </xf>
    <xf numFmtId="0" fontId="14" fillId="2" borderId="10" xfId="0" applyFont="1" applyFill="1" applyBorder="1" applyAlignment="1">
      <alignment horizontal="left" vertical="top" wrapText="1"/>
    </xf>
    <xf numFmtId="0" fontId="8" fillId="2" borderId="24" xfId="0" applyFont="1" applyFill="1" applyBorder="1" applyAlignment="1">
      <alignment vertical="top"/>
    </xf>
    <xf numFmtId="0" fontId="14" fillId="2" borderId="10"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2" fillId="2" borderId="34" xfId="0" applyFont="1" applyFill="1" applyBorder="1" applyAlignment="1">
      <alignment vertical="top" wrapText="1"/>
    </xf>
    <xf numFmtId="0" fontId="14" fillId="2" borderId="6" xfId="0" applyFont="1" applyFill="1" applyBorder="1"/>
    <xf numFmtId="0" fontId="14" fillId="2" borderId="8" xfId="0" applyFont="1" applyFill="1" applyBorder="1"/>
    <xf numFmtId="0" fontId="8" fillId="2" borderId="24" xfId="0" applyFont="1" applyFill="1" applyBorder="1" applyAlignment="1">
      <alignment horizontal="left" vertical="top"/>
    </xf>
    <xf numFmtId="0" fontId="14" fillId="2" borderId="10" xfId="0" applyFont="1" applyFill="1" applyBorder="1"/>
    <xf numFmtId="0" fontId="14" fillId="2" borderId="6" xfId="0" applyFont="1" applyFill="1" applyBorder="1" applyAlignment="1">
      <alignment vertical="top"/>
    </xf>
    <xf numFmtId="0" fontId="14" fillId="2" borderId="8" xfId="0" applyFont="1" applyFill="1" applyBorder="1" applyAlignment="1">
      <alignment horizontal="left" vertical="top"/>
    </xf>
    <xf numFmtId="0" fontId="14" fillId="5" borderId="10" xfId="0" applyFont="1" applyFill="1" applyBorder="1" applyAlignment="1">
      <alignment wrapText="1"/>
    </xf>
    <xf numFmtId="0" fontId="2" fillId="5" borderId="11" xfId="0" applyFont="1" applyFill="1" applyBorder="1" applyAlignment="1">
      <alignment vertical="top" wrapText="1"/>
    </xf>
    <xf numFmtId="0" fontId="8" fillId="5" borderId="15" xfId="0" applyFont="1" applyFill="1" applyBorder="1" applyAlignment="1">
      <alignment horizontal="right" vertical="top"/>
    </xf>
    <xf numFmtId="0" fontId="14" fillId="5" borderId="6" xfId="0" applyFont="1" applyFill="1" applyBorder="1" applyAlignment="1">
      <alignment wrapText="1"/>
    </xf>
    <xf numFmtId="0" fontId="2" fillId="5" borderId="34" xfId="0" applyFont="1" applyFill="1" applyBorder="1" applyAlignment="1">
      <alignment vertical="top" wrapText="1"/>
    </xf>
    <xf numFmtId="0" fontId="14" fillId="5" borderId="8" xfId="0" applyFont="1" applyFill="1" applyBorder="1" applyAlignment="1">
      <alignment vertical="top" wrapText="1"/>
    </xf>
    <xf numFmtId="0" fontId="2" fillId="5" borderId="35" xfId="0" applyFont="1" applyFill="1" applyBorder="1" applyAlignment="1">
      <alignment vertical="top" wrapText="1"/>
    </xf>
    <xf numFmtId="0" fontId="8" fillId="5" borderId="25" xfId="0" applyFont="1" applyFill="1" applyBorder="1" applyAlignment="1">
      <alignment horizontal="right" vertical="top"/>
    </xf>
    <xf numFmtId="0" fontId="14" fillId="5" borderId="4" xfId="0" applyFont="1" applyFill="1" applyBorder="1"/>
    <xf numFmtId="0" fontId="2" fillId="5" borderId="31" xfId="0" applyFont="1" applyFill="1" applyBorder="1" applyAlignment="1">
      <alignment vertical="top" wrapText="1"/>
    </xf>
    <xf numFmtId="0" fontId="8" fillId="5" borderId="12" xfId="0" applyFont="1" applyFill="1" applyBorder="1" applyAlignment="1">
      <alignment horizontal="right" vertical="top"/>
    </xf>
    <xf numFmtId="0" fontId="14" fillId="5" borderId="6" xfId="0" applyFont="1" applyFill="1" applyBorder="1"/>
    <xf numFmtId="0" fontId="14" fillId="5" borderId="8" xfId="0" applyFont="1" applyFill="1" applyBorder="1"/>
    <xf numFmtId="0" fontId="14" fillId="5" borderId="4" xfId="0" applyFont="1" applyFill="1" applyBorder="1" applyAlignment="1">
      <alignment wrapText="1"/>
    </xf>
    <xf numFmtId="0" fontId="2" fillId="5" borderId="31" xfId="0" applyFont="1" applyFill="1" applyBorder="1" applyAlignment="1">
      <alignment horizontal="left" vertical="top"/>
    </xf>
    <xf numFmtId="0" fontId="2" fillId="5" borderId="34" xfId="0" applyFont="1" applyFill="1" applyBorder="1" applyAlignment="1">
      <alignment horizontal="left" vertical="top"/>
    </xf>
    <xf numFmtId="0" fontId="14" fillId="5" borderId="13" xfId="0" applyFont="1" applyFill="1" applyBorder="1" applyAlignment="1">
      <alignment wrapText="1"/>
    </xf>
    <xf numFmtId="0" fontId="2" fillId="5" borderId="14" xfId="0" applyFont="1" applyFill="1" applyBorder="1" applyAlignment="1">
      <alignment horizontal="left" vertical="top"/>
    </xf>
    <xf numFmtId="9" fontId="2" fillId="5" borderId="31" xfId="0" applyNumberFormat="1" applyFont="1" applyFill="1" applyBorder="1" applyAlignment="1">
      <alignment horizontal="left" vertical="top" wrapText="1"/>
    </xf>
    <xf numFmtId="2" fontId="8" fillId="5" borderId="18" xfId="0" applyNumberFormat="1" applyFont="1" applyFill="1" applyBorder="1" applyAlignment="1">
      <alignment vertical="top"/>
    </xf>
    <xf numFmtId="2" fontId="8" fillId="5" borderId="12" xfId="0" applyNumberFormat="1" applyFont="1" applyFill="1" applyBorder="1" applyAlignment="1">
      <alignment vertical="top"/>
    </xf>
    <xf numFmtId="2" fontId="8" fillId="5" borderId="22" xfId="0" applyNumberFormat="1" applyFont="1" applyFill="1" applyBorder="1" applyAlignment="1">
      <alignment vertical="top"/>
    </xf>
    <xf numFmtId="2" fontId="8" fillId="5" borderId="15" xfId="0" applyNumberFormat="1" applyFont="1" applyFill="1" applyBorder="1" applyAlignment="1">
      <alignment vertical="top"/>
    </xf>
    <xf numFmtId="0" fontId="4" fillId="5" borderId="14" xfId="0" applyFont="1" applyFill="1" applyBorder="1" applyAlignment="1">
      <alignment vertical="top" wrapText="1"/>
    </xf>
    <xf numFmtId="0" fontId="1" fillId="0" borderId="36" xfId="0" applyFont="1" applyBorder="1" applyAlignment="1">
      <alignment horizontal="center"/>
    </xf>
    <xf numFmtId="0" fontId="1" fillId="0" borderId="37" xfId="0" applyFont="1" applyBorder="1" applyAlignment="1">
      <alignment horizontal="center" vertical="center"/>
    </xf>
    <xf numFmtId="0" fontId="12" fillId="2" borderId="0" xfId="1" applyFill="1" applyBorder="1" applyAlignment="1">
      <alignment horizontal="left" vertical="top"/>
    </xf>
    <xf numFmtId="0" fontId="12" fillId="2" borderId="0" xfId="1" applyFill="1" applyBorder="1" applyAlignment="1">
      <alignment vertical="top"/>
    </xf>
    <xf numFmtId="0" fontId="12" fillId="2" borderId="0" xfId="1" applyFill="1" applyBorder="1"/>
    <xf numFmtId="0" fontId="12" fillId="2" borderId="0" xfId="1" applyFill="1" applyBorder="1" applyAlignment="1">
      <alignment wrapText="1"/>
    </xf>
    <xf numFmtId="0" fontId="12" fillId="3" borderId="0" xfId="1" applyFill="1" applyBorder="1"/>
    <xf numFmtId="0" fontId="12" fillId="3" borderId="0" xfId="1" applyFill="1" applyBorder="1" applyAlignment="1">
      <alignment horizontal="left" vertical="top" wrapText="1"/>
    </xf>
    <xf numFmtId="0" fontId="12" fillId="3" borderId="0" xfId="1" applyFill="1" applyBorder="1" applyAlignment="1">
      <alignment vertical="top"/>
    </xf>
    <xf numFmtId="0" fontId="12" fillId="3" borderId="0" xfId="1" applyFill="1" applyBorder="1" applyAlignment="1">
      <alignment wrapText="1"/>
    </xf>
    <xf numFmtId="0" fontId="12" fillId="3" borderId="2" xfId="1" applyFill="1" applyBorder="1" applyAlignment="1">
      <alignment vertical="top" wrapText="1"/>
    </xf>
    <xf numFmtId="0" fontId="14" fillId="2" borderId="13" xfId="0" applyFont="1" applyFill="1" applyBorder="1" applyAlignment="1">
      <alignment horizontal="left" vertical="center"/>
    </xf>
    <xf numFmtId="0" fontId="14" fillId="2" borderId="34" xfId="0" applyFont="1" applyFill="1" applyBorder="1" applyAlignment="1">
      <alignment horizontal="left" vertical="center" wrapText="1"/>
    </xf>
    <xf numFmtId="0" fontId="14" fillId="2" borderId="34" xfId="0" applyFont="1" applyFill="1" applyBorder="1"/>
    <xf numFmtId="0" fontId="2" fillId="3" borderId="34" xfId="0" applyFont="1" applyFill="1" applyBorder="1" applyAlignment="1">
      <alignment vertical="top" wrapText="1"/>
    </xf>
    <xf numFmtId="0" fontId="2" fillId="3" borderId="34" xfId="0" applyFont="1" applyFill="1" applyBorder="1" applyAlignment="1">
      <alignment wrapText="1"/>
    </xf>
    <xf numFmtId="0" fontId="2" fillId="3" borderId="31" xfId="0" applyFont="1" applyFill="1" applyBorder="1" applyAlignment="1">
      <alignment wrapText="1"/>
    </xf>
    <xf numFmtId="9" fontId="2" fillId="3" borderId="31" xfId="0" applyNumberFormat="1" applyFont="1" applyFill="1" applyBorder="1" applyAlignment="1">
      <alignment vertical="top" wrapText="1"/>
    </xf>
    <xf numFmtId="0" fontId="12" fillId="2" borderId="2" xfId="1" applyFill="1" applyBorder="1" applyAlignment="1">
      <alignment horizontal="left" vertical="top" wrapText="1"/>
    </xf>
    <xf numFmtId="0" fontId="12" fillId="2" borderId="0" xfId="1" applyFill="1" applyBorder="1" applyAlignment="1">
      <alignment horizontal="left" vertical="top" wrapText="1"/>
    </xf>
    <xf numFmtId="0" fontId="8" fillId="0" borderId="0" xfId="0" applyFont="1" applyAlignment="1">
      <alignment horizontal="center" vertical="center" wrapText="1"/>
    </xf>
    <xf numFmtId="0" fontId="12" fillId="4" borderId="0" xfId="1" applyFill="1" applyBorder="1" applyAlignment="1">
      <alignment horizontal="left" vertical="top" wrapText="1"/>
    </xf>
    <xf numFmtId="0" fontId="12" fillId="3" borderId="0" xfId="1" applyFill="1" applyBorder="1" applyAlignment="1">
      <alignment horizontal="left" vertical="top" wrapText="1"/>
    </xf>
    <xf numFmtId="0" fontId="12" fillId="3" borderId="1" xfId="1" applyFill="1" applyBorder="1" applyAlignment="1">
      <alignment horizontal="left" vertical="top" wrapText="1"/>
    </xf>
    <xf numFmtId="0" fontId="12" fillId="2" borderId="1" xfId="1" applyFill="1" applyBorder="1" applyAlignment="1">
      <alignment horizontal="left" vertical="top" wrapText="1"/>
    </xf>
    <xf numFmtId="0" fontId="8" fillId="2" borderId="0" xfId="0" applyFont="1" applyFill="1" applyAlignment="1">
      <alignment horizontal="left" vertical="top" wrapText="1"/>
    </xf>
    <xf numFmtId="0" fontId="8" fillId="2" borderId="1" xfId="0" applyFont="1" applyFill="1" applyBorder="1" applyAlignment="1">
      <alignment horizontal="left" vertical="top" wrapText="1"/>
    </xf>
    <xf numFmtId="0" fontId="12" fillId="3" borderId="2" xfId="1" applyFill="1" applyBorder="1" applyAlignment="1">
      <alignment horizontal="left" vertical="top" wrapText="1"/>
    </xf>
    <xf numFmtId="0" fontId="8" fillId="3" borderId="0" xfId="0" applyFont="1" applyFill="1" applyAlignment="1">
      <alignment horizontal="left" vertical="top" wrapText="1"/>
    </xf>
    <xf numFmtId="0" fontId="8" fillId="3" borderId="3" xfId="0" applyFont="1" applyFill="1" applyBorder="1" applyAlignment="1">
      <alignment horizontal="left" vertical="top" wrapText="1"/>
    </xf>
    <xf numFmtId="0" fontId="8" fillId="2" borderId="30" xfId="0" applyFont="1" applyFill="1" applyBorder="1" applyAlignment="1">
      <alignment horizontal="left" vertical="top" wrapText="1"/>
    </xf>
    <xf numFmtId="0" fontId="8" fillId="2" borderId="22" xfId="0" applyFont="1" applyFill="1" applyBorder="1" applyAlignment="1">
      <alignment horizontal="left" vertical="top" wrapText="1"/>
    </xf>
    <xf numFmtId="0" fontId="8" fillId="2" borderId="18" xfId="0" applyFont="1" applyFill="1" applyBorder="1" applyAlignment="1">
      <alignment horizontal="left" vertical="top" wrapText="1"/>
    </xf>
    <xf numFmtId="0" fontId="8" fillId="3" borderId="24" xfId="0" applyFont="1" applyFill="1" applyBorder="1" applyAlignment="1">
      <alignment horizontal="left" vertical="top" wrapText="1"/>
    </xf>
    <xf numFmtId="0" fontId="8" fillId="2" borderId="0" xfId="0" applyFont="1" applyFill="1" applyAlignment="1">
      <alignment vertical="top" wrapText="1"/>
    </xf>
    <xf numFmtId="0" fontId="8" fillId="3" borderId="22" xfId="0" applyFont="1" applyFill="1" applyBorder="1" applyAlignment="1">
      <alignment horizontal="left" vertical="top" wrapText="1"/>
    </xf>
    <xf numFmtId="0" fontId="8" fillId="3" borderId="18" xfId="0" applyFont="1" applyFill="1" applyBorder="1" applyAlignment="1">
      <alignment horizontal="left" vertical="top" wrapText="1"/>
    </xf>
    <xf numFmtId="0" fontId="1" fillId="0" borderId="0" xfId="0" applyFont="1" applyAlignment="1">
      <alignment horizontal="center"/>
    </xf>
    <xf numFmtId="0" fontId="0" fillId="0" borderId="0" xfId="0" applyAlignment="1">
      <alignment horizontal="center"/>
    </xf>
    <xf numFmtId="0" fontId="14" fillId="3" borderId="20" xfId="0" applyFont="1" applyFill="1" applyBorder="1" applyAlignment="1">
      <alignment vertical="center" wrapText="1"/>
    </xf>
    <xf numFmtId="0" fontId="14" fillId="3" borderId="16" xfId="0" applyFont="1" applyFill="1" applyBorder="1" applyAlignment="1">
      <alignment vertical="center" wrapText="1"/>
    </xf>
    <xf numFmtId="0" fontId="14" fillId="2" borderId="27" xfId="0" applyFont="1" applyFill="1" applyBorder="1" applyAlignment="1">
      <alignment horizontal="left" vertical="center"/>
    </xf>
    <xf numFmtId="0" fontId="14" fillId="2" borderId="26" xfId="0" applyFont="1" applyFill="1" applyBorder="1" applyAlignment="1">
      <alignment horizontal="left" vertical="center"/>
    </xf>
    <xf numFmtId="0" fontId="8" fillId="2" borderId="28" xfId="0" applyFont="1" applyFill="1" applyBorder="1" applyAlignment="1">
      <alignment wrapText="1"/>
    </xf>
    <xf numFmtId="0" fontId="8" fillId="2" borderId="18" xfId="0" applyFont="1" applyFill="1" applyBorder="1" applyAlignment="1">
      <alignment wrapText="1"/>
    </xf>
    <xf numFmtId="0" fontId="8" fillId="2" borderId="24"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3" borderId="24" xfId="0" applyFont="1" applyFill="1" applyBorder="1" applyAlignment="1">
      <alignment vertical="top" wrapText="1"/>
    </xf>
    <xf numFmtId="0" fontId="8" fillId="3" borderId="0" xfId="0" applyFont="1" applyFill="1" applyAlignment="1">
      <alignment vertical="top" wrapText="1"/>
    </xf>
    <xf numFmtId="0" fontId="14" fillId="3" borderId="32" xfId="0" applyFont="1" applyFill="1" applyBorder="1" applyAlignment="1">
      <alignment vertical="top" wrapText="1"/>
    </xf>
    <xf numFmtId="0" fontId="14" fillId="3" borderId="20" xfId="0" applyFont="1" applyFill="1" applyBorder="1" applyAlignment="1">
      <alignment vertical="top" wrapText="1"/>
    </xf>
    <xf numFmtId="0" fontId="14" fillId="3" borderId="16" xfId="0" applyFont="1" applyFill="1" applyBorder="1" applyAlignment="1">
      <alignment vertical="top" wrapText="1"/>
    </xf>
    <xf numFmtId="0" fontId="8" fillId="3" borderId="3" xfId="0" applyFont="1" applyFill="1" applyBorder="1" applyAlignment="1">
      <alignment vertical="top" wrapText="1"/>
    </xf>
    <xf numFmtId="0" fontId="14" fillId="2" borderId="20"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8" fillId="5" borderId="22" xfId="0" applyFont="1" applyFill="1" applyBorder="1" applyAlignment="1">
      <alignment horizontal="left" vertical="top" wrapText="1"/>
    </xf>
    <xf numFmtId="0" fontId="8" fillId="5" borderId="0" xfId="0" applyFont="1" applyFill="1" applyAlignment="1">
      <alignment horizontal="left" vertical="top" wrapText="1"/>
    </xf>
    <xf numFmtId="0" fontId="8" fillId="5" borderId="3" xfId="0" applyFont="1" applyFill="1" applyBorder="1" applyAlignment="1">
      <alignment horizontal="left" vertical="top" wrapText="1"/>
    </xf>
    <xf numFmtId="0" fontId="8" fillId="5" borderId="24" xfId="0" applyFont="1" applyFill="1" applyBorder="1" applyAlignment="1">
      <alignment horizontal="left" vertical="top" wrapText="1"/>
    </xf>
    <xf numFmtId="0" fontId="14" fillId="5" borderId="39" xfId="0" applyFont="1" applyFill="1" applyBorder="1" applyAlignment="1">
      <alignment vertical="top" wrapText="1"/>
    </xf>
    <xf numFmtId="0" fontId="14" fillId="5" borderId="27" xfId="0" applyFont="1" applyFill="1" applyBorder="1" applyAlignment="1">
      <alignment vertical="top" wrapText="1"/>
    </xf>
    <xf numFmtId="0" fontId="14" fillId="5" borderId="26" xfId="0" applyFont="1" applyFill="1" applyBorder="1" applyAlignment="1">
      <alignment vertical="top" wrapText="1"/>
    </xf>
    <xf numFmtId="0" fontId="14" fillId="2" borderId="20" xfId="0" applyFont="1" applyFill="1" applyBorder="1" applyAlignment="1">
      <alignment vertical="top"/>
    </xf>
    <xf numFmtId="0" fontId="8" fillId="3" borderId="30" xfId="0" applyFont="1" applyFill="1" applyBorder="1" applyAlignment="1">
      <alignment horizontal="left" vertical="top" wrapText="1"/>
    </xf>
    <xf numFmtId="0" fontId="8" fillId="3" borderId="30" xfId="0" applyFont="1" applyFill="1" applyBorder="1" applyAlignment="1">
      <alignment wrapText="1"/>
    </xf>
    <xf numFmtId="0" fontId="8" fillId="3" borderId="18" xfId="0" applyFont="1" applyFill="1" applyBorder="1" applyAlignment="1">
      <alignment wrapText="1"/>
    </xf>
    <xf numFmtId="0" fontId="8" fillId="2" borderId="30" xfId="0" applyFont="1" applyFill="1" applyBorder="1" applyAlignment="1">
      <alignment vertical="top" wrapText="1"/>
    </xf>
    <xf numFmtId="0" fontId="8" fillId="2" borderId="18" xfId="0"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FF5050"/>
      <color rgb="FFFF9900"/>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563217</xdr:colOff>
      <xdr:row>0</xdr:row>
      <xdr:rowOff>29308</xdr:rowOff>
    </xdr:from>
    <xdr:to>
      <xdr:col>3</xdr:col>
      <xdr:colOff>66261</xdr:colOff>
      <xdr:row>35</xdr:row>
      <xdr:rowOff>175846</xdr:rowOff>
    </xdr:to>
    <xdr:pic>
      <xdr:nvPicPr>
        <xdr:cNvPr id="7" name="Picture 6">
          <a:extLst>
            <a:ext uri="{FF2B5EF4-FFF2-40B4-BE49-F238E27FC236}">
              <a16:creationId xmlns:a16="http://schemas.microsoft.com/office/drawing/2014/main" id="{B1EBDAB1-0519-31DF-8064-BABFC6D1DC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63217" y="29308"/>
          <a:ext cx="9841332" cy="68140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1356867</xdr:colOff>
      <xdr:row>102</xdr:row>
      <xdr:rowOff>24849</xdr:rowOff>
    </xdr:from>
    <xdr:to>
      <xdr:col>12</xdr:col>
      <xdr:colOff>3107458</xdr:colOff>
      <xdr:row>122</xdr:row>
      <xdr:rowOff>16566</xdr:rowOff>
    </xdr:to>
    <xdr:pic>
      <xdr:nvPicPr>
        <xdr:cNvPr id="3" name="Picture 2">
          <a:extLst>
            <a:ext uri="{FF2B5EF4-FFF2-40B4-BE49-F238E27FC236}">
              <a16:creationId xmlns:a16="http://schemas.microsoft.com/office/drawing/2014/main" id="{FB97C2E3-38C8-531A-8839-7C06FC721C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356867" y="26330414"/>
          <a:ext cx="11689721" cy="39673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eathygiene@food.gov.u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eathygiene@food.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47C56-0259-4D21-A360-B16682B2F1DC}">
  <sheetPr codeName="Sheet1"/>
  <dimension ref="B37:B38"/>
  <sheetViews>
    <sheetView tabSelected="1" topLeftCell="A16" zoomScale="130" zoomScaleNormal="130" workbookViewId="0">
      <selection activeCell="B41" sqref="B41"/>
    </sheetView>
  </sheetViews>
  <sheetFormatPr defaultRowHeight="14.6" x14ac:dyDescent="0.4"/>
  <cols>
    <col min="2" max="2" width="136.84375" customWidth="1"/>
  </cols>
  <sheetData>
    <row r="37" spans="2:2" ht="15.45" x14ac:dyDescent="0.4">
      <c r="B37" s="145" t="s">
        <v>0</v>
      </c>
    </row>
    <row r="38" spans="2:2" x14ac:dyDescent="0.4">
      <c r="B38" s="146" t="s">
        <v>284</v>
      </c>
    </row>
  </sheetData>
  <sheetProtection algorithmName="SHA-512" hashValue="RtmbMLP8Ou9jUf1t38smO4BIg2aEd/7avan2U0+e0Ah0x33G+/RfT6MuvnNxBeVWlAngnuyNCUFxhsJ4qBjB0g==" saltValue="OKfuXEjpgqiMbGPmxFfk+g==" spinCount="100000" sheet="1" objects="1" scenarios="1"/>
  <hyperlinks>
    <hyperlink ref="B38" r:id="rId1" xr:uid="{3FB0D35E-EF3A-4925-B630-DE79FE852EF6}"/>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977D7-B391-4401-A2C5-5A310B6FA819}">
  <sheetPr codeName="Sheet2"/>
  <dimension ref="A1:M124"/>
  <sheetViews>
    <sheetView zoomScale="115" zoomScaleNormal="115" workbookViewId="0">
      <pane ySplit="1" topLeftCell="A102" activePane="bottomLeft" state="frozen"/>
      <selection pane="bottomLeft" activeCell="F126" sqref="F126"/>
    </sheetView>
  </sheetViews>
  <sheetFormatPr defaultColWidth="9.15234375" defaultRowHeight="15.9" x14ac:dyDescent="0.45"/>
  <cols>
    <col min="1" max="1" width="21.53515625" style="100" customWidth="1"/>
    <col min="2" max="2" width="12.53515625" style="100" hidden="1" customWidth="1"/>
    <col min="3" max="3" width="12.69140625" style="100" hidden="1" customWidth="1"/>
    <col min="4" max="4" width="13.53515625" style="100" hidden="1" customWidth="1"/>
    <col min="5" max="5" width="8.53515625" style="101" customWidth="1"/>
    <col min="6" max="6" width="57.53515625" style="102" customWidth="1"/>
    <col min="7" max="7" width="43" style="103" customWidth="1"/>
    <col min="8" max="8" width="18.3828125" style="99" customWidth="1"/>
    <col min="9" max="9" width="70.69140625" hidden="1" customWidth="1"/>
    <col min="10" max="10" width="9.15234375" hidden="1" customWidth="1"/>
    <col min="11" max="11" width="9.69140625" style="50" hidden="1" customWidth="1"/>
    <col min="12" max="12" width="19" style="4" hidden="1" customWidth="1"/>
    <col min="13" max="13" width="55.3828125" customWidth="1"/>
  </cols>
  <sheetData>
    <row r="1" spans="1:13" s="2" customFormat="1" ht="51" customHeight="1" x14ac:dyDescent="0.4">
      <c r="A1" s="111" t="s">
        <v>1</v>
      </c>
      <c r="B1" s="98" t="s">
        <v>2</v>
      </c>
      <c r="C1" s="98" t="s">
        <v>3</v>
      </c>
      <c r="D1" s="98" t="s">
        <v>4</v>
      </c>
      <c r="E1" s="270" t="s">
        <v>5</v>
      </c>
      <c r="F1" s="270"/>
      <c r="G1" s="98" t="s">
        <v>282</v>
      </c>
      <c r="H1" s="98" t="s">
        <v>6</v>
      </c>
      <c r="I1" s="2" t="s">
        <v>7</v>
      </c>
      <c r="L1" s="9" t="s">
        <v>8</v>
      </c>
    </row>
    <row r="2" spans="1:13" s="31" customFormat="1" ht="18.75" customHeight="1" x14ac:dyDescent="0.4">
      <c r="A2" s="66" t="s">
        <v>9</v>
      </c>
      <c r="B2" s="56">
        <v>0.15</v>
      </c>
      <c r="C2" s="56">
        <v>0.15</v>
      </c>
      <c r="D2" s="56"/>
      <c r="E2" s="57" t="s">
        <v>10</v>
      </c>
      <c r="F2" s="271" t="s">
        <v>11</v>
      </c>
      <c r="G2" s="148" t="s">
        <v>13</v>
      </c>
      <c r="H2" s="58">
        <f>K2*$B$2*$C$2</f>
        <v>1.1249999999999999E-3</v>
      </c>
      <c r="I2" s="30" t="s">
        <v>13</v>
      </c>
      <c r="K2" s="40">
        <f>IF(G2=I2,L2,IF(G2=I3,L3,IF(G2=I4,L4,IF(G2=I5,L5,IF(G2=I6,L6)))))</f>
        <v>0.05</v>
      </c>
      <c r="L2" s="10">
        <v>0.05</v>
      </c>
      <c r="M2" s="149" t="str">
        <f>IF(G2=I6,"100% Outdoor access cannot be considered CHC","")</f>
        <v/>
      </c>
    </row>
    <row r="3" spans="1:13" s="31" customFormat="1" ht="17.25" customHeight="1" x14ac:dyDescent="0.4">
      <c r="A3" s="66"/>
      <c r="B3" s="59"/>
      <c r="C3" s="56"/>
      <c r="D3" s="56"/>
      <c r="E3" s="56"/>
      <c r="F3" s="271"/>
      <c r="G3" s="60"/>
      <c r="H3" s="58"/>
      <c r="I3" s="11" t="s">
        <v>14</v>
      </c>
      <c r="K3" s="41"/>
      <c r="L3" s="10">
        <v>0.5</v>
      </c>
    </row>
    <row r="4" spans="1:13" s="31" customFormat="1" ht="17.25" customHeight="1" x14ac:dyDescent="0.4">
      <c r="A4" s="66"/>
      <c r="B4" s="59"/>
      <c r="C4" s="56"/>
      <c r="D4" s="56"/>
      <c r="E4" s="56"/>
      <c r="F4" s="56"/>
      <c r="G4" s="60"/>
      <c r="H4" s="58"/>
      <c r="I4" s="11" t="s">
        <v>15</v>
      </c>
      <c r="K4" s="41"/>
      <c r="L4" s="10">
        <v>0.75</v>
      </c>
    </row>
    <row r="5" spans="1:13" s="31" customFormat="1" ht="17.25" customHeight="1" x14ac:dyDescent="0.4">
      <c r="A5" s="66"/>
      <c r="B5" s="59"/>
      <c r="C5" s="56"/>
      <c r="D5" s="56"/>
      <c r="E5" s="56"/>
      <c r="F5" s="56"/>
      <c r="G5" s="60"/>
      <c r="H5" s="58"/>
      <c r="I5" s="11" t="s">
        <v>12</v>
      </c>
      <c r="K5" s="41"/>
      <c r="L5" s="10">
        <v>1</v>
      </c>
    </row>
    <row r="6" spans="1:13" s="32" customFormat="1" ht="19.5" customHeight="1" x14ac:dyDescent="0.4">
      <c r="A6" s="67"/>
      <c r="B6" s="61"/>
      <c r="C6" s="62"/>
      <c r="D6" s="62"/>
      <c r="E6" s="62"/>
      <c r="F6" s="62"/>
      <c r="G6" s="63"/>
      <c r="H6" s="58"/>
      <c r="I6" s="147">
        <v>1</v>
      </c>
      <c r="K6" s="42"/>
      <c r="L6" s="13">
        <v>1</v>
      </c>
    </row>
    <row r="7" spans="1:13" s="14" customFormat="1" ht="18" customHeight="1" x14ac:dyDescent="0.45">
      <c r="A7" s="64"/>
      <c r="B7" s="59"/>
      <c r="C7" s="56">
        <v>0.15</v>
      </c>
      <c r="D7" s="56"/>
      <c r="E7" s="69" t="s">
        <v>16</v>
      </c>
      <c r="F7" s="272" t="s">
        <v>17</v>
      </c>
      <c r="G7" s="106" t="s">
        <v>18</v>
      </c>
      <c r="H7" s="65">
        <f>K7*$B$2*$C$2</f>
        <v>1.125E-2</v>
      </c>
      <c r="I7" s="28" t="s">
        <v>19</v>
      </c>
      <c r="K7" s="40">
        <f>IF(G7=I7,L7,IF(G7=I8,L8,IF(G7=I9,L9)))</f>
        <v>0.5</v>
      </c>
      <c r="L7" s="10">
        <v>0.05</v>
      </c>
    </row>
    <row r="8" spans="1:13" s="14" customFormat="1" ht="18" customHeight="1" x14ac:dyDescent="0.4">
      <c r="A8" s="66"/>
      <c r="B8" s="66"/>
      <c r="C8" s="56"/>
      <c r="D8" s="66"/>
      <c r="E8" s="69"/>
      <c r="F8" s="272"/>
      <c r="G8" s="58"/>
      <c r="H8" s="58"/>
      <c r="I8" s="28" t="s">
        <v>18</v>
      </c>
      <c r="K8" s="10"/>
      <c r="L8" s="10">
        <v>0.5</v>
      </c>
    </row>
    <row r="9" spans="1:13" s="12" customFormat="1" ht="18" customHeight="1" x14ac:dyDescent="0.4">
      <c r="A9" s="67"/>
      <c r="B9" s="67"/>
      <c r="C9" s="62"/>
      <c r="D9" s="67"/>
      <c r="E9" s="70"/>
      <c r="F9" s="273"/>
      <c r="G9" s="68"/>
      <c r="H9" s="58"/>
      <c r="I9" s="24" t="s">
        <v>20</v>
      </c>
      <c r="K9" s="13"/>
      <c r="L9" s="13">
        <v>1</v>
      </c>
    </row>
    <row r="10" spans="1:13" s="14" customFormat="1" ht="18.75" customHeight="1" x14ac:dyDescent="0.4">
      <c r="A10" s="66"/>
      <c r="B10" s="66"/>
      <c r="C10" s="56">
        <v>0.2</v>
      </c>
      <c r="D10" s="66"/>
      <c r="E10" s="69" t="s">
        <v>21</v>
      </c>
      <c r="F10" s="272" t="s">
        <v>22</v>
      </c>
      <c r="G10" s="107" t="s">
        <v>23</v>
      </c>
      <c r="H10" s="65">
        <f>K10*$B$2*$C$10</f>
        <v>0.03</v>
      </c>
      <c r="I10" s="11" t="s">
        <v>24</v>
      </c>
      <c r="K10" s="40">
        <f>IF(G10=I10,L10,IF(G10=I11,L11,IF(G10=I12,L12,IF(G10=#REF!,#REF!,IF(G10=#REF!,#REF!)))))</f>
        <v>1</v>
      </c>
      <c r="L10" s="10">
        <v>0.05</v>
      </c>
    </row>
    <row r="11" spans="1:13" s="14" customFormat="1" x14ac:dyDescent="0.4">
      <c r="A11" s="66"/>
      <c r="B11" s="66"/>
      <c r="C11" s="56"/>
      <c r="D11" s="66"/>
      <c r="E11" s="69"/>
      <c r="F11" s="272"/>
      <c r="G11" s="60"/>
      <c r="H11" s="58"/>
      <c r="I11" s="11" t="s">
        <v>25</v>
      </c>
      <c r="K11" s="41"/>
      <c r="L11" s="10">
        <v>0.75</v>
      </c>
    </row>
    <row r="12" spans="1:13" s="12" customFormat="1" x14ac:dyDescent="0.4">
      <c r="A12" s="67"/>
      <c r="B12" s="67"/>
      <c r="C12" s="62"/>
      <c r="D12" s="67"/>
      <c r="E12" s="70"/>
      <c r="F12" s="273"/>
      <c r="G12" s="63"/>
      <c r="H12" s="68"/>
      <c r="I12" s="15" t="s">
        <v>23</v>
      </c>
      <c r="K12" s="42"/>
      <c r="L12" s="13">
        <v>1</v>
      </c>
    </row>
    <row r="13" spans="1:13" s="14" customFormat="1" ht="36" customHeight="1" x14ac:dyDescent="0.45">
      <c r="A13" s="137"/>
      <c r="B13" s="142"/>
      <c r="C13" s="143">
        <v>0.5</v>
      </c>
      <c r="D13" s="137"/>
      <c r="E13" s="122" t="s">
        <v>26</v>
      </c>
      <c r="F13" s="272" t="s">
        <v>27</v>
      </c>
      <c r="G13" s="124" t="s">
        <v>28</v>
      </c>
      <c r="H13" s="125">
        <f>K13*$B$2*$C$13</f>
        <v>3.7499999999999999E-3</v>
      </c>
      <c r="I13" s="11" t="s">
        <v>28</v>
      </c>
      <c r="K13" s="40">
        <f>IF(G13=I13,L13,IF(G13=I15,L15,IF(G13=I14,L14)))</f>
        <v>0.05</v>
      </c>
      <c r="L13" s="10">
        <v>0.05</v>
      </c>
    </row>
    <row r="14" spans="1:13" s="14" customFormat="1" ht="15" customHeight="1" x14ac:dyDescent="0.45">
      <c r="A14" s="137"/>
      <c r="B14" s="142"/>
      <c r="C14" s="143"/>
      <c r="D14" s="137"/>
      <c r="E14" s="122"/>
      <c r="F14" s="272"/>
      <c r="G14" s="144"/>
      <c r="H14" s="125"/>
      <c r="I14" s="11" t="s">
        <v>29</v>
      </c>
      <c r="K14" s="40"/>
      <c r="L14" s="10">
        <v>0.75</v>
      </c>
    </row>
    <row r="15" spans="1:13" s="14" customFormat="1" ht="35.25" customHeight="1" x14ac:dyDescent="0.45">
      <c r="A15" s="137"/>
      <c r="B15" s="137"/>
      <c r="C15" s="143"/>
      <c r="D15" s="137"/>
      <c r="E15" s="122" t="s">
        <v>30</v>
      </c>
      <c r="F15" s="272"/>
      <c r="G15" s="144"/>
      <c r="H15" s="125"/>
      <c r="I15" s="11" t="s">
        <v>24</v>
      </c>
      <c r="K15" s="41"/>
      <c r="L15" s="10">
        <v>1</v>
      </c>
    </row>
    <row r="16" spans="1:13" s="39" customFormat="1" ht="22.5" customHeight="1" x14ac:dyDescent="0.4">
      <c r="A16" s="71" t="s">
        <v>31</v>
      </c>
      <c r="B16" s="71">
        <v>0.15</v>
      </c>
      <c r="C16" s="71">
        <v>0.15</v>
      </c>
      <c r="D16" s="71"/>
      <c r="E16" s="113" t="s">
        <v>32</v>
      </c>
      <c r="F16" s="268" t="s">
        <v>33</v>
      </c>
      <c r="G16" s="114" t="s">
        <v>34</v>
      </c>
      <c r="H16" s="115">
        <f>K16*$B$16*$C$16</f>
        <v>1.1249999999999999E-3</v>
      </c>
      <c r="I16" s="23" t="s">
        <v>34</v>
      </c>
      <c r="K16" s="55">
        <f>IF(G16=I16,L16,IF(G16=I17,L17,IF(G16=I18,L18,IF(G16=I19,L19))))</f>
        <v>0.05</v>
      </c>
      <c r="L16" s="25">
        <v>0.05</v>
      </c>
    </row>
    <row r="17" spans="1:12" s="7" customFormat="1" x14ac:dyDescent="0.4">
      <c r="A17" s="73"/>
      <c r="B17" s="73"/>
      <c r="C17" s="73"/>
      <c r="D17" s="73"/>
      <c r="E17" s="116"/>
      <c r="F17" s="269"/>
      <c r="G17" s="117"/>
      <c r="H17" s="118"/>
      <c r="I17" s="1" t="s">
        <v>24</v>
      </c>
      <c r="K17" s="43"/>
      <c r="L17" s="3">
        <v>1</v>
      </c>
    </row>
    <row r="18" spans="1:12" s="7" customFormat="1" x14ac:dyDescent="0.45">
      <c r="A18" s="73"/>
      <c r="B18" s="73"/>
      <c r="C18" s="73"/>
      <c r="D18" s="73"/>
      <c r="E18" s="74"/>
      <c r="F18" s="77"/>
      <c r="G18" s="75"/>
      <c r="H18" s="76"/>
      <c r="I18" s="1" t="s">
        <v>35</v>
      </c>
      <c r="K18" s="43"/>
      <c r="L18" s="3">
        <v>1</v>
      </c>
    </row>
    <row r="19" spans="1:12" s="7" customFormat="1" x14ac:dyDescent="0.45">
      <c r="A19" s="73"/>
      <c r="B19" s="73"/>
      <c r="C19" s="73"/>
      <c r="D19" s="73"/>
      <c r="E19" s="74"/>
      <c r="F19" s="77"/>
      <c r="G19" s="75"/>
      <c r="H19" s="76"/>
      <c r="I19" s="1" t="s">
        <v>36</v>
      </c>
      <c r="K19" s="43"/>
      <c r="L19" s="3">
        <v>0.5</v>
      </c>
    </row>
    <row r="20" spans="1:12" s="39" customFormat="1" ht="51" customHeight="1" x14ac:dyDescent="0.4">
      <c r="A20" s="71"/>
      <c r="B20" s="71"/>
      <c r="C20" s="71">
        <v>0.1</v>
      </c>
      <c r="D20" s="71"/>
      <c r="E20" s="113" t="s">
        <v>37</v>
      </c>
      <c r="F20" s="268" t="s">
        <v>38</v>
      </c>
      <c r="G20" s="114" t="s">
        <v>39</v>
      </c>
      <c r="H20" s="115">
        <f>K20*$B$16*$C$20</f>
        <v>7.4999999999999997E-3</v>
      </c>
      <c r="I20" s="23" t="s">
        <v>39</v>
      </c>
      <c r="K20" s="55">
        <f>IF(G20=I20,L20,IF(G20=I21,L21,IF(G20=I22,L22)))</f>
        <v>0.5</v>
      </c>
      <c r="L20" s="25">
        <v>0.5</v>
      </c>
    </row>
    <row r="21" spans="1:12" s="7" customFormat="1" ht="22.5" customHeight="1" x14ac:dyDescent="0.45">
      <c r="A21" s="73"/>
      <c r="B21" s="73"/>
      <c r="C21" s="73"/>
      <c r="D21" s="73"/>
      <c r="E21" s="119"/>
      <c r="F21" s="269"/>
      <c r="G21" s="117"/>
      <c r="H21" s="118"/>
      <c r="I21" s="1" t="s">
        <v>40</v>
      </c>
      <c r="K21" s="51"/>
      <c r="L21" s="3">
        <v>1</v>
      </c>
    </row>
    <row r="22" spans="1:12" s="8" customFormat="1" ht="22.5" customHeight="1" x14ac:dyDescent="0.4">
      <c r="A22" s="78"/>
      <c r="B22" s="78"/>
      <c r="C22" s="78"/>
      <c r="D22" s="78"/>
      <c r="E22" s="120"/>
      <c r="F22" s="274"/>
      <c r="G22" s="121"/>
      <c r="H22" s="118"/>
      <c r="I22" s="5" t="s">
        <v>24</v>
      </c>
      <c r="K22" s="44"/>
      <c r="L22" s="6">
        <v>0.05</v>
      </c>
    </row>
    <row r="23" spans="1:12" s="7" customFormat="1" ht="51" customHeight="1" x14ac:dyDescent="0.4">
      <c r="A23" s="138"/>
      <c r="B23" s="138"/>
      <c r="C23" s="138">
        <v>0.15</v>
      </c>
      <c r="D23" s="138"/>
      <c r="E23" s="116" t="s">
        <v>41</v>
      </c>
      <c r="F23" s="252" t="s">
        <v>42</v>
      </c>
      <c r="G23" s="136" t="s">
        <v>43</v>
      </c>
      <c r="H23" s="115">
        <f>K23*$B$16*$C$16</f>
        <v>1.1249999999999999E-3</v>
      </c>
      <c r="I23" s="1" t="s">
        <v>44</v>
      </c>
      <c r="K23" s="51">
        <f>IF(G23=I23,L23,IF(G23=I24,L24,IF(G23=I25,L25,IF(G23=I26,L26))))</f>
        <v>0.05</v>
      </c>
      <c r="L23" s="3">
        <v>0.05</v>
      </c>
    </row>
    <row r="24" spans="1:12" s="7" customFormat="1" ht="29.25" customHeight="1" x14ac:dyDescent="0.45">
      <c r="A24" s="138"/>
      <c r="B24" s="138"/>
      <c r="C24" s="138"/>
      <c r="D24" s="138"/>
      <c r="E24" s="116"/>
      <c r="F24" s="119"/>
      <c r="G24" s="117"/>
      <c r="H24" s="118"/>
      <c r="I24" s="1" t="s">
        <v>45</v>
      </c>
      <c r="K24" s="43"/>
      <c r="L24" s="3">
        <v>0.75</v>
      </c>
    </row>
    <row r="25" spans="1:12" s="7" customFormat="1" ht="29.25" customHeight="1" x14ac:dyDescent="0.45">
      <c r="A25" s="138"/>
      <c r="B25" s="138"/>
      <c r="C25" s="138"/>
      <c r="D25" s="138"/>
      <c r="E25" s="116"/>
      <c r="F25" s="119"/>
      <c r="G25" s="117"/>
      <c r="H25" s="118"/>
      <c r="I25" s="1" t="s">
        <v>43</v>
      </c>
      <c r="K25" s="43"/>
      <c r="L25" s="3">
        <v>0.05</v>
      </c>
    </row>
    <row r="26" spans="1:12" s="8" customFormat="1" ht="29.25" customHeight="1" x14ac:dyDescent="0.45">
      <c r="A26" s="140"/>
      <c r="B26" s="140"/>
      <c r="C26" s="140"/>
      <c r="D26" s="140"/>
      <c r="E26" s="120"/>
      <c r="F26" s="141"/>
      <c r="G26" s="121"/>
      <c r="H26" s="118"/>
      <c r="I26" s="5" t="s">
        <v>46</v>
      </c>
      <c r="K26" s="44"/>
      <c r="L26" s="6">
        <v>1</v>
      </c>
    </row>
    <row r="27" spans="1:12" s="7" customFormat="1" ht="24.75" customHeight="1" x14ac:dyDescent="0.4">
      <c r="A27" s="73"/>
      <c r="B27" s="73"/>
      <c r="C27" s="73">
        <v>0.1</v>
      </c>
      <c r="D27" s="73"/>
      <c r="E27" s="74" t="s">
        <v>47</v>
      </c>
      <c r="F27" s="253" t="s">
        <v>48</v>
      </c>
      <c r="G27" s="108" t="s">
        <v>49</v>
      </c>
      <c r="H27" s="72">
        <f>K27*$B$16*$C$27</f>
        <v>1.4999999999999999E-2</v>
      </c>
      <c r="I27" s="1" t="s">
        <v>49</v>
      </c>
      <c r="K27" s="51">
        <f>IF(G27=I27,L27,IF(G27=I28,L28))</f>
        <v>1</v>
      </c>
      <c r="L27" s="3">
        <v>1</v>
      </c>
    </row>
    <row r="28" spans="1:12" s="8" customFormat="1" ht="24.75" customHeight="1" x14ac:dyDescent="0.45">
      <c r="A28" s="78"/>
      <c r="B28" s="78"/>
      <c r="C28" s="78"/>
      <c r="D28" s="78"/>
      <c r="E28" s="79"/>
      <c r="F28" s="81"/>
      <c r="G28" s="80"/>
      <c r="H28" s="76"/>
      <c r="I28" s="5" t="s">
        <v>50</v>
      </c>
      <c r="K28" s="44"/>
      <c r="L28" s="6">
        <v>0.05</v>
      </c>
    </row>
    <row r="29" spans="1:12" s="7" customFormat="1" x14ac:dyDescent="0.4">
      <c r="A29" s="73"/>
      <c r="B29" s="73"/>
      <c r="C29" s="73">
        <v>0.1</v>
      </c>
      <c r="D29" s="73"/>
      <c r="E29" s="116" t="s">
        <v>51</v>
      </c>
      <c r="F29" s="269" t="s">
        <v>52</v>
      </c>
      <c r="G29" s="136" t="s">
        <v>53</v>
      </c>
      <c r="H29" s="72">
        <f>K29*$B$16*$C$29</f>
        <v>7.5000000000000002E-4</v>
      </c>
      <c r="I29" s="1" t="s">
        <v>53</v>
      </c>
      <c r="K29" s="51">
        <f>IF(G29=I29,L29,IF(G29=I30,L30))</f>
        <v>0.05</v>
      </c>
      <c r="L29" s="3">
        <v>0.05</v>
      </c>
    </row>
    <row r="30" spans="1:12" s="8" customFormat="1" x14ac:dyDescent="0.4">
      <c r="A30" s="78"/>
      <c r="B30" s="78"/>
      <c r="C30" s="78"/>
      <c r="D30" s="78"/>
      <c r="E30" s="120"/>
      <c r="F30" s="274"/>
      <c r="G30" s="80"/>
      <c r="H30" s="82"/>
      <c r="I30" s="5" t="s">
        <v>54</v>
      </c>
      <c r="K30" s="44"/>
      <c r="L30" s="6">
        <v>1</v>
      </c>
    </row>
    <row r="31" spans="1:12" s="7" customFormat="1" ht="30" customHeight="1" x14ac:dyDescent="0.4">
      <c r="A31" s="73"/>
      <c r="B31" s="73"/>
      <c r="C31" s="73">
        <v>0.1</v>
      </c>
      <c r="D31" s="73"/>
      <c r="E31" s="116" t="s">
        <v>55</v>
      </c>
      <c r="F31" s="253" t="s">
        <v>56</v>
      </c>
      <c r="G31" s="136" t="s">
        <v>53</v>
      </c>
      <c r="H31" s="76">
        <f>K31*$B$16*$C$31</f>
        <v>7.5000000000000002E-4</v>
      </c>
      <c r="I31" s="1" t="s">
        <v>57</v>
      </c>
      <c r="K31" s="43">
        <f>IF(G31=I31,L31,IF(G31=I32,L32))</f>
        <v>0.05</v>
      </c>
      <c r="L31" s="3">
        <v>1</v>
      </c>
    </row>
    <row r="32" spans="1:12" s="8" customFormat="1" x14ac:dyDescent="0.45">
      <c r="A32" s="78"/>
      <c r="B32" s="78"/>
      <c r="C32" s="78"/>
      <c r="D32" s="78"/>
      <c r="E32" s="79"/>
      <c r="F32" s="81"/>
      <c r="G32" s="80"/>
      <c r="H32" s="82"/>
      <c r="I32" s="5" t="s">
        <v>53</v>
      </c>
      <c r="K32" s="44"/>
      <c r="L32" s="6">
        <v>0.05</v>
      </c>
    </row>
    <row r="33" spans="1:12" s="7" customFormat="1" x14ac:dyDescent="0.45">
      <c r="A33" s="73"/>
      <c r="B33" s="73"/>
      <c r="C33" s="73">
        <v>0.1</v>
      </c>
      <c r="D33" s="73"/>
      <c r="E33" s="83" t="s">
        <v>58</v>
      </c>
      <c r="F33" s="254" t="s">
        <v>59</v>
      </c>
      <c r="G33" s="108" t="s">
        <v>60</v>
      </c>
      <c r="H33" s="76">
        <f>K33*$B$16*$C$33</f>
        <v>7.5000000000000002E-4</v>
      </c>
      <c r="I33" s="1" t="s">
        <v>60</v>
      </c>
      <c r="K33" s="51">
        <f>IF(G33=I33,L33,IF(G33=I34,L34,IF(G33=I35,L35,IF(G33=I36,L36))))</f>
        <v>0.05</v>
      </c>
      <c r="L33" s="3">
        <v>0.05</v>
      </c>
    </row>
    <row r="34" spans="1:12" s="7" customFormat="1" x14ac:dyDescent="0.45">
      <c r="A34" s="73"/>
      <c r="B34" s="73"/>
      <c r="C34" s="73"/>
      <c r="D34" s="73"/>
      <c r="E34" s="74"/>
      <c r="F34" s="77"/>
      <c r="G34" s="75"/>
      <c r="H34" s="76"/>
      <c r="I34" s="1" t="s">
        <v>61</v>
      </c>
      <c r="K34" s="43"/>
      <c r="L34" s="3">
        <v>0.5</v>
      </c>
    </row>
    <row r="35" spans="1:12" s="7" customFormat="1" x14ac:dyDescent="0.45">
      <c r="A35" s="73"/>
      <c r="B35" s="73"/>
      <c r="C35" s="73"/>
      <c r="D35" s="73"/>
      <c r="E35" s="74"/>
      <c r="F35" s="77"/>
      <c r="G35" s="75"/>
      <c r="H35" s="76"/>
      <c r="I35" s="1" t="s">
        <v>62</v>
      </c>
      <c r="K35" s="43"/>
      <c r="L35" s="3">
        <v>1</v>
      </c>
    </row>
    <row r="36" spans="1:12" s="8" customFormat="1" x14ac:dyDescent="0.45">
      <c r="A36" s="78"/>
      <c r="B36" s="78"/>
      <c r="C36" s="78"/>
      <c r="D36" s="78"/>
      <c r="E36" s="79"/>
      <c r="F36" s="81"/>
      <c r="G36" s="80"/>
      <c r="H36" s="82"/>
      <c r="I36" s="5" t="s">
        <v>63</v>
      </c>
      <c r="K36" s="44"/>
      <c r="L36" s="6">
        <v>1</v>
      </c>
    </row>
    <row r="37" spans="1:12" s="7" customFormat="1" x14ac:dyDescent="0.45">
      <c r="A37" s="73"/>
      <c r="B37" s="73"/>
      <c r="C37" s="73">
        <v>0.05</v>
      </c>
      <c r="D37" s="73"/>
      <c r="E37" s="139" t="s">
        <v>64</v>
      </c>
      <c r="F37" s="254" t="s">
        <v>65</v>
      </c>
      <c r="G37" s="136" t="s">
        <v>66</v>
      </c>
      <c r="H37" s="76">
        <f>K37*$B$16*$C$37</f>
        <v>3.7500000000000001E-4</v>
      </c>
      <c r="I37" s="1" t="s">
        <v>57</v>
      </c>
      <c r="K37" s="51">
        <f>IF(G37=I37,L37, IF(G37=I38,L38))</f>
        <v>0.05</v>
      </c>
      <c r="L37" s="3">
        <v>1</v>
      </c>
    </row>
    <row r="38" spans="1:12" s="8" customFormat="1" x14ac:dyDescent="0.45">
      <c r="A38" s="78"/>
      <c r="B38" s="78"/>
      <c r="C38" s="78"/>
      <c r="D38" s="78"/>
      <c r="E38" s="79"/>
      <c r="F38" s="81"/>
      <c r="G38" s="80"/>
      <c r="H38" s="82"/>
      <c r="I38" s="5" t="s">
        <v>66</v>
      </c>
      <c r="K38" s="44"/>
      <c r="L38" s="6">
        <v>0.05</v>
      </c>
    </row>
    <row r="39" spans="1:12" s="7" customFormat="1" x14ac:dyDescent="0.4">
      <c r="A39" s="73"/>
      <c r="B39" s="73"/>
      <c r="C39" s="73">
        <v>0.05</v>
      </c>
      <c r="D39" s="73"/>
      <c r="E39" s="74" t="s">
        <v>67</v>
      </c>
      <c r="F39" s="254" t="s">
        <v>68</v>
      </c>
      <c r="G39" s="108" t="s">
        <v>69</v>
      </c>
      <c r="H39" s="76">
        <f>K39*$B$16*$C$39</f>
        <v>3.7499999999999999E-3</v>
      </c>
      <c r="I39" s="1" t="s">
        <v>70</v>
      </c>
      <c r="K39" s="51">
        <f>IF(G39=I39,L39,IF(G39=I40,L40,IF(G39=I41,L41,IF(G39=I42,L42))))</f>
        <v>0.5</v>
      </c>
      <c r="L39" s="3">
        <v>0.05</v>
      </c>
    </row>
    <row r="40" spans="1:12" s="7" customFormat="1" x14ac:dyDescent="0.45">
      <c r="A40" s="73"/>
      <c r="B40" s="73"/>
      <c r="C40" s="73"/>
      <c r="D40" s="73"/>
      <c r="E40" s="74"/>
      <c r="F40" s="77"/>
      <c r="G40" s="75"/>
      <c r="H40" s="76"/>
      <c r="I40" s="1" t="s">
        <v>69</v>
      </c>
      <c r="K40" s="43"/>
      <c r="L40" s="3">
        <v>0.5</v>
      </c>
    </row>
    <row r="41" spans="1:12" s="7" customFormat="1" x14ac:dyDescent="0.45">
      <c r="A41" s="73"/>
      <c r="B41" s="73"/>
      <c r="C41" s="73"/>
      <c r="D41" s="73"/>
      <c r="E41" s="74"/>
      <c r="F41" s="77"/>
      <c r="G41" s="75"/>
      <c r="H41" s="76"/>
      <c r="I41" s="1" t="s">
        <v>71</v>
      </c>
      <c r="K41" s="43"/>
      <c r="L41" s="3">
        <v>0.75</v>
      </c>
    </row>
    <row r="42" spans="1:12" s="8" customFormat="1" x14ac:dyDescent="0.45">
      <c r="A42" s="78"/>
      <c r="B42" s="78"/>
      <c r="C42" s="78"/>
      <c r="D42" s="78"/>
      <c r="E42" s="79"/>
      <c r="F42" s="81"/>
      <c r="G42" s="80"/>
      <c r="H42" s="82"/>
      <c r="I42" s="8" t="s">
        <v>72</v>
      </c>
      <c r="K42" s="44"/>
      <c r="L42" s="6">
        <v>1</v>
      </c>
    </row>
    <row r="43" spans="1:12" s="7" customFormat="1" ht="30.75" customHeight="1" x14ac:dyDescent="0.4">
      <c r="A43" s="73"/>
      <c r="B43" s="73"/>
      <c r="C43" s="73">
        <v>0.1</v>
      </c>
      <c r="D43" s="73"/>
      <c r="E43" s="74" t="s">
        <v>73</v>
      </c>
      <c r="F43" s="255" t="s">
        <v>74</v>
      </c>
      <c r="G43" s="108" t="s">
        <v>24</v>
      </c>
      <c r="H43" s="76">
        <f>K43*$B$16*$C$43</f>
        <v>7.5000000000000002E-4</v>
      </c>
      <c r="I43" s="1" t="s">
        <v>75</v>
      </c>
      <c r="K43" s="51">
        <f>IF(G43=I43,L43,IF(G43=I44,L44,IF(G43=I45,L45,)))</f>
        <v>0.05</v>
      </c>
      <c r="L43" s="3">
        <v>0.5</v>
      </c>
    </row>
    <row r="44" spans="1:12" s="7" customFormat="1" ht="15" customHeight="1" x14ac:dyDescent="0.45">
      <c r="A44" s="73"/>
      <c r="B44" s="73"/>
      <c r="C44" s="77"/>
      <c r="D44" s="73"/>
      <c r="E44" s="77"/>
      <c r="F44" s="275"/>
      <c r="G44" s="84"/>
      <c r="H44" s="77"/>
      <c r="I44" s="1" t="s">
        <v>76</v>
      </c>
      <c r="K44" s="45"/>
      <c r="L44" s="3">
        <v>1</v>
      </c>
    </row>
    <row r="45" spans="1:12" s="8" customFormat="1" x14ac:dyDescent="0.4">
      <c r="A45" s="78"/>
      <c r="B45" s="78"/>
      <c r="C45" s="78"/>
      <c r="D45" s="78"/>
      <c r="E45" s="79"/>
      <c r="F45" s="276"/>
      <c r="G45" s="80"/>
      <c r="H45" s="82"/>
      <c r="I45" s="5" t="s">
        <v>24</v>
      </c>
      <c r="K45" s="44"/>
      <c r="L45" s="6">
        <v>0.05</v>
      </c>
    </row>
    <row r="46" spans="1:12" s="14" customFormat="1" x14ac:dyDescent="0.4">
      <c r="A46" s="66" t="s">
        <v>77</v>
      </c>
      <c r="B46" s="66">
        <v>0.25</v>
      </c>
      <c r="C46" s="66">
        <v>0.4</v>
      </c>
      <c r="D46" s="66"/>
      <c r="E46" s="122" t="s">
        <v>78</v>
      </c>
      <c r="F46" s="256" t="s">
        <v>79</v>
      </c>
      <c r="G46" s="124" t="s">
        <v>57</v>
      </c>
      <c r="H46" s="125">
        <f>K46*$B$46*$C$46</f>
        <v>0</v>
      </c>
      <c r="I46" s="11" t="s">
        <v>57</v>
      </c>
      <c r="K46" s="41">
        <f>IF(G46=I46,L46, IF(G46=I47,L47))</f>
        <v>0</v>
      </c>
      <c r="L46" s="10">
        <v>0</v>
      </c>
    </row>
    <row r="47" spans="1:12" s="12" customFormat="1" x14ac:dyDescent="0.45">
      <c r="A47" s="67"/>
      <c r="B47" s="67"/>
      <c r="C47" s="67"/>
      <c r="D47" s="67"/>
      <c r="E47" s="126"/>
      <c r="F47" s="127"/>
      <c r="G47" s="128"/>
      <c r="H47" s="125"/>
      <c r="I47" s="15" t="s">
        <v>80</v>
      </c>
      <c r="K47" s="42"/>
      <c r="L47" s="13">
        <v>1</v>
      </c>
    </row>
    <row r="48" spans="1:12" s="14" customFormat="1" ht="20.25" customHeight="1" x14ac:dyDescent="0.45">
      <c r="A48" s="66"/>
      <c r="B48" s="66"/>
      <c r="C48" s="64"/>
      <c r="D48" s="69">
        <v>0.2</v>
      </c>
      <c r="E48" s="123"/>
      <c r="F48" s="272" t="s">
        <v>81</v>
      </c>
      <c r="G48" s="124" t="s">
        <v>82</v>
      </c>
      <c r="H48" s="130">
        <f>K48*$B$46*$D$48*$C$46</f>
        <v>1.0000000000000002E-3</v>
      </c>
      <c r="I48" s="11" t="s">
        <v>82</v>
      </c>
      <c r="K48" s="40">
        <f>IF(AND(G46="Yes",G48=I48),L48,IF(AND(G46="Yes",G48=I49),L49,0))</f>
        <v>0.05</v>
      </c>
      <c r="L48" s="10">
        <v>0.05</v>
      </c>
    </row>
    <row r="49" spans="1:12" s="12" customFormat="1" ht="20.25" customHeight="1" x14ac:dyDescent="0.45">
      <c r="A49" s="67"/>
      <c r="B49" s="67"/>
      <c r="C49" s="85"/>
      <c r="D49" s="70"/>
      <c r="E49" s="127"/>
      <c r="F49" s="273"/>
      <c r="G49" s="128"/>
      <c r="H49" s="129"/>
      <c r="I49" s="15" t="s">
        <v>24</v>
      </c>
      <c r="K49" s="52"/>
      <c r="L49" s="13">
        <v>0.75</v>
      </c>
    </row>
    <row r="50" spans="1:12" s="14" customFormat="1" ht="15" customHeight="1" x14ac:dyDescent="0.45">
      <c r="A50" s="66"/>
      <c r="B50" s="66"/>
      <c r="C50" s="64"/>
      <c r="D50" s="66">
        <v>0.1</v>
      </c>
      <c r="E50" s="122"/>
      <c r="F50" s="272" t="s">
        <v>83</v>
      </c>
      <c r="G50" s="124" t="s">
        <v>82</v>
      </c>
      <c r="H50" s="125">
        <f>K50*$B$46*$C$46*$D$50</f>
        <v>5.0000000000000012E-4</v>
      </c>
      <c r="I50" s="11" t="s">
        <v>82</v>
      </c>
      <c r="K50" s="40">
        <f>IF(AND(G46="Yes",G50=I50),L50,IF(AND(G46="Yes",G50=I51),L51,0))</f>
        <v>0.05</v>
      </c>
      <c r="L50" s="10">
        <v>0.05</v>
      </c>
    </row>
    <row r="51" spans="1:12" s="12" customFormat="1" ht="15" customHeight="1" x14ac:dyDescent="0.45">
      <c r="A51" s="67"/>
      <c r="B51" s="67"/>
      <c r="C51" s="85"/>
      <c r="D51" s="67"/>
      <c r="E51" s="126"/>
      <c r="F51" s="273"/>
      <c r="G51" s="128"/>
      <c r="H51" s="129"/>
      <c r="I51" s="15" t="s">
        <v>24</v>
      </c>
      <c r="K51" s="52"/>
      <c r="L51" s="13">
        <v>0.75</v>
      </c>
    </row>
    <row r="52" spans="1:12" s="14" customFormat="1" ht="15" customHeight="1" x14ac:dyDescent="0.45">
      <c r="A52" s="66"/>
      <c r="B52" s="66"/>
      <c r="C52" s="64"/>
      <c r="D52" s="66">
        <v>0.1</v>
      </c>
      <c r="E52" s="122"/>
      <c r="F52" s="272" t="s">
        <v>84</v>
      </c>
      <c r="G52" s="124" t="s">
        <v>82</v>
      </c>
      <c r="H52" s="125">
        <f>K52*$B$46*$C$46*$D$52</f>
        <v>5.0000000000000012E-4</v>
      </c>
      <c r="I52" s="11" t="s">
        <v>82</v>
      </c>
      <c r="K52" s="40">
        <f>IF(AND(G46="Yes",G52=I52),L52,IF(AND(G46="Yes",G52=I53),L53,))</f>
        <v>0.05</v>
      </c>
      <c r="L52" s="10">
        <v>0.05</v>
      </c>
    </row>
    <row r="53" spans="1:12" s="12" customFormat="1" ht="15" customHeight="1" x14ac:dyDescent="0.45">
      <c r="A53" s="67"/>
      <c r="B53" s="67"/>
      <c r="C53" s="85"/>
      <c r="D53" s="67"/>
      <c r="E53" s="126"/>
      <c r="F53" s="273"/>
      <c r="G53" s="128"/>
      <c r="H53" s="129"/>
      <c r="I53" s="15" t="s">
        <v>24</v>
      </c>
      <c r="K53" s="52"/>
      <c r="L53" s="13">
        <v>0.75</v>
      </c>
    </row>
    <row r="54" spans="1:12" s="14" customFormat="1" x14ac:dyDescent="0.45">
      <c r="A54" s="66"/>
      <c r="B54" s="66"/>
      <c r="C54" s="64"/>
      <c r="D54" s="66">
        <v>0.2</v>
      </c>
      <c r="E54" s="122"/>
      <c r="F54" s="257" t="s">
        <v>85</v>
      </c>
      <c r="G54" s="124" t="s">
        <v>82</v>
      </c>
      <c r="H54" s="125">
        <f>K54*$B$46*$C$46*$D$54</f>
        <v>1.0000000000000002E-3</v>
      </c>
      <c r="I54" s="11" t="s">
        <v>82</v>
      </c>
      <c r="K54" s="40">
        <f>IF(AND(G46="Yes",G54=I54),L54,IF(AND(G46="Yes",G54=I55),L55,0))</f>
        <v>0.05</v>
      </c>
      <c r="L54" s="10">
        <v>0.05</v>
      </c>
    </row>
    <row r="55" spans="1:12" s="12" customFormat="1" x14ac:dyDescent="0.45">
      <c r="A55" s="67"/>
      <c r="B55" s="67"/>
      <c r="C55" s="85"/>
      <c r="D55" s="67"/>
      <c r="E55" s="70"/>
      <c r="F55" s="85"/>
      <c r="G55" s="63"/>
      <c r="H55" s="68"/>
      <c r="I55" s="15" t="s">
        <v>24</v>
      </c>
      <c r="K55" s="42"/>
      <c r="L55" s="13">
        <v>0.75</v>
      </c>
    </row>
    <row r="56" spans="1:12" s="14" customFormat="1" ht="49.5" customHeight="1" x14ac:dyDescent="0.45">
      <c r="A56" s="66"/>
      <c r="B56" s="66"/>
      <c r="C56" s="64"/>
      <c r="D56" s="66">
        <v>0.4</v>
      </c>
      <c r="E56" s="122"/>
      <c r="F56" s="258" t="s">
        <v>86</v>
      </c>
      <c r="G56" s="124" t="s">
        <v>87</v>
      </c>
      <c r="H56" s="125">
        <f>K56*$B$46*$C$46*$D$56</f>
        <v>2.0000000000000005E-3</v>
      </c>
      <c r="I56" s="11" t="s">
        <v>87</v>
      </c>
      <c r="K56" s="40">
        <f>IF(G46="No (GO TO Q16)",0,IF(G56=I56,L56,IF(G56=I57,L57,IF(G56=I58,L58,IF(G56=I59,L59,IF(G56=I60,L60,IF(G56=I61,L61,L62)))))))</f>
        <v>0.05</v>
      </c>
      <c r="L56" s="10">
        <v>0.05</v>
      </c>
    </row>
    <row r="57" spans="1:12" s="14" customFormat="1" ht="19.5" customHeight="1" x14ac:dyDescent="0.45">
      <c r="A57" s="66"/>
      <c r="B57" s="66"/>
      <c r="C57" s="66"/>
      <c r="D57" s="66"/>
      <c r="E57" s="69"/>
      <c r="F57" s="64"/>
      <c r="G57" s="60"/>
      <c r="H57" s="58"/>
      <c r="I57" s="11" t="s">
        <v>88</v>
      </c>
      <c r="K57" s="41"/>
      <c r="L57" s="10">
        <v>0.05</v>
      </c>
    </row>
    <row r="58" spans="1:12" s="14" customFormat="1" ht="19.5" customHeight="1" x14ac:dyDescent="0.45">
      <c r="A58" s="66"/>
      <c r="B58" s="66"/>
      <c r="C58" s="66"/>
      <c r="D58" s="66"/>
      <c r="E58" s="69"/>
      <c r="F58" s="64"/>
      <c r="G58" s="60"/>
      <c r="H58" s="58"/>
      <c r="I58" s="11" t="s">
        <v>89</v>
      </c>
      <c r="K58" s="41"/>
      <c r="L58" s="10">
        <v>0.5</v>
      </c>
    </row>
    <row r="59" spans="1:12" s="14" customFormat="1" ht="19.5" customHeight="1" x14ac:dyDescent="0.45">
      <c r="A59" s="66"/>
      <c r="B59" s="66"/>
      <c r="C59" s="66"/>
      <c r="D59" s="66"/>
      <c r="E59" s="69"/>
      <c r="F59" s="64"/>
      <c r="G59" s="60"/>
      <c r="H59" s="58"/>
      <c r="I59" s="11" t="s">
        <v>90</v>
      </c>
      <c r="K59" s="41"/>
      <c r="L59" s="10">
        <v>0.5</v>
      </c>
    </row>
    <row r="60" spans="1:12" s="14" customFormat="1" ht="19.5" customHeight="1" x14ac:dyDescent="0.45">
      <c r="A60" s="66"/>
      <c r="B60" s="66"/>
      <c r="C60" s="66"/>
      <c r="D60" s="66"/>
      <c r="E60" s="69"/>
      <c r="F60" s="64"/>
      <c r="G60" s="60"/>
      <c r="H60" s="58"/>
      <c r="I60" s="11" t="s">
        <v>91</v>
      </c>
      <c r="K60" s="41"/>
      <c r="L60" s="10">
        <v>0.75</v>
      </c>
    </row>
    <row r="61" spans="1:12" s="14" customFormat="1" ht="19.5" customHeight="1" x14ac:dyDescent="0.45">
      <c r="A61" s="66"/>
      <c r="B61" s="66"/>
      <c r="C61" s="66"/>
      <c r="D61" s="66"/>
      <c r="E61" s="69"/>
      <c r="F61" s="64"/>
      <c r="G61" s="60"/>
      <c r="H61" s="58"/>
      <c r="I61" s="11" t="s">
        <v>92</v>
      </c>
      <c r="K61" s="41"/>
      <c r="L61" s="10">
        <v>1</v>
      </c>
    </row>
    <row r="62" spans="1:12" s="12" customFormat="1" ht="19.5" customHeight="1" x14ac:dyDescent="0.45">
      <c r="A62" s="67"/>
      <c r="B62" s="67"/>
      <c r="C62" s="67"/>
      <c r="D62" s="67"/>
      <c r="E62" s="70"/>
      <c r="F62" s="85"/>
      <c r="G62" s="63"/>
      <c r="H62" s="58"/>
      <c r="I62" s="15" t="s">
        <v>93</v>
      </c>
      <c r="K62" s="42"/>
      <c r="L62" s="13">
        <v>0.05</v>
      </c>
    </row>
    <row r="63" spans="1:12" s="14" customFormat="1" x14ac:dyDescent="0.45">
      <c r="A63" s="64"/>
      <c r="B63" s="66"/>
      <c r="C63" s="66">
        <v>0.2</v>
      </c>
      <c r="D63" s="64"/>
      <c r="E63" s="69" t="s">
        <v>94</v>
      </c>
      <c r="F63" s="259" t="s">
        <v>95</v>
      </c>
      <c r="G63" s="107" t="s">
        <v>24</v>
      </c>
      <c r="H63" s="65">
        <f>K63*$B$46*$C$63</f>
        <v>2.5000000000000005E-3</v>
      </c>
      <c r="I63" s="11" t="s">
        <v>57</v>
      </c>
      <c r="K63" s="41">
        <f>IF(G63=I63,L63,IF(G63=I64,L64))</f>
        <v>0.05</v>
      </c>
      <c r="L63" s="10">
        <v>1</v>
      </c>
    </row>
    <row r="64" spans="1:12" s="12" customFormat="1" x14ac:dyDescent="0.45">
      <c r="A64" s="67"/>
      <c r="B64" s="67"/>
      <c r="C64" s="85"/>
      <c r="D64" s="67"/>
      <c r="E64" s="70"/>
      <c r="F64" s="85"/>
      <c r="G64" s="63"/>
      <c r="H64" s="68"/>
      <c r="I64" s="15" t="s">
        <v>24</v>
      </c>
      <c r="K64" s="41"/>
      <c r="L64" s="13">
        <v>0.05</v>
      </c>
    </row>
    <row r="65" spans="1:12" s="14" customFormat="1" ht="16.5" customHeight="1" x14ac:dyDescent="0.4">
      <c r="A65" s="66"/>
      <c r="B65" s="66"/>
      <c r="C65" s="66">
        <v>0.15</v>
      </c>
      <c r="D65" s="66"/>
      <c r="E65" s="132" t="s">
        <v>96</v>
      </c>
      <c r="F65" s="272" t="s">
        <v>97</v>
      </c>
      <c r="G65" s="133" t="s">
        <v>98</v>
      </c>
      <c r="H65" s="125">
        <f>K65*$B$46*$C$65</f>
        <v>1.8749999999999999E-3</v>
      </c>
      <c r="I65" s="26" t="s">
        <v>98</v>
      </c>
      <c r="K65" s="53">
        <f>IF(G65=I65,L65,IF(G65=I66,L66,IF(G65=I67,L67,IF(G65=I68,L68))))</f>
        <v>0.05</v>
      </c>
      <c r="L65" s="10">
        <v>0.05</v>
      </c>
    </row>
    <row r="66" spans="1:12" s="14" customFormat="1" ht="15" customHeight="1" x14ac:dyDescent="0.45">
      <c r="A66" s="66"/>
      <c r="B66" s="66"/>
      <c r="C66" s="66"/>
      <c r="D66" s="66"/>
      <c r="E66" s="122"/>
      <c r="F66" s="272"/>
      <c r="G66" s="134"/>
      <c r="H66" s="125"/>
      <c r="I66" s="27" t="s">
        <v>99</v>
      </c>
      <c r="K66" s="46"/>
      <c r="L66" s="10">
        <v>0.5</v>
      </c>
    </row>
    <row r="67" spans="1:12" s="14" customFormat="1" ht="15" customHeight="1" x14ac:dyDescent="0.45">
      <c r="A67" s="66"/>
      <c r="B67" s="66"/>
      <c r="C67" s="66"/>
      <c r="D67" s="66"/>
      <c r="E67" s="122"/>
      <c r="F67" s="131"/>
      <c r="G67" s="134"/>
      <c r="H67" s="125"/>
      <c r="I67" s="27" t="s">
        <v>100</v>
      </c>
      <c r="K67" s="46"/>
      <c r="L67" s="10">
        <v>0.75</v>
      </c>
    </row>
    <row r="68" spans="1:12" s="14" customFormat="1" ht="21.75" customHeight="1" x14ac:dyDescent="0.4">
      <c r="A68" s="66"/>
      <c r="B68" s="66"/>
      <c r="C68" s="66"/>
      <c r="D68" s="66"/>
      <c r="E68" s="122"/>
      <c r="F68" s="131"/>
      <c r="G68" s="135"/>
      <c r="H68" s="125"/>
      <c r="I68" s="29" t="s">
        <v>101</v>
      </c>
      <c r="K68" s="47"/>
      <c r="L68" s="10">
        <v>1</v>
      </c>
    </row>
    <row r="69" spans="1:12" s="21" customFormat="1" ht="33.75" customHeight="1" x14ac:dyDescent="0.4">
      <c r="A69" s="87"/>
      <c r="B69" s="87"/>
      <c r="C69" s="87">
        <v>0.15</v>
      </c>
      <c r="D69" s="87"/>
      <c r="E69" s="86" t="s">
        <v>102</v>
      </c>
      <c r="F69" s="277" t="s">
        <v>103</v>
      </c>
      <c r="G69" s="109" t="s">
        <v>105</v>
      </c>
      <c r="H69" s="65">
        <f>K69*$B$46*$C$69</f>
        <v>1.8749999999999999E-2</v>
      </c>
      <c r="I69" s="19" t="s">
        <v>105</v>
      </c>
      <c r="K69" s="54">
        <f>IF(G69=I69,L69,IF(G69=I71,L71,IF(G69=I70,L70,IF(G69=I72,L72))))</f>
        <v>0.5</v>
      </c>
      <c r="L69" s="20">
        <v>0.5</v>
      </c>
    </row>
    <row r="70" spans="1:12" s="14" customFormat="1" ht="18.75" customHeight="1" x14ac:dyDescent="0.45">
      <c r="A70" s="66"/>
      <c r="B70" s="66"/>
      <c r="C70" s="66"/>
      <c r="D70" s="66"/>
      <c r="E70" s="64"/>
      <c r="F70" s="272"/>
      <c r="G70" s="60"/>
      <c r="H70" s="58"/>
      <c r="I70" s="11" t="s">
        <v>106</v>
      </c>
      <c r="K70" s="40"/>
      <c r="L70" s="10">
        <v>1</v>
      </c>
    </row>
    <row r="71" spans="1:12" s="14" customFormat="1" x14ac:dyDescent="0.45">
      <c r="A71" s="66"/>
      <c r="B71" s="66"/>
      <c r="C71" s="66"/>
      <c r="D71" s="66"/>
      <c r="E71" s="69"/>
      <c r="F71" s="272"/>
      <c r="G71" s="88"/>
      <c r="H71" s="58"/>
      <c r="I71" s="22" t="s">
        <v>104</v>
      </c>
      <c r="K71" s="48"/>
      <c r="L71" s="10">
        <v>0.5</v>
      </c>
    </row>
    <row r="72" spans="1:12" s="14" customFormat="1" x14ac:dyDescent="0.45">
      <c r="A72" s="66"/>
      <c r="B72" s="66"/>
      <c r="C72" s="66"/>
      <c r="D72" s="66"/>
      <c r="E72" s="69"/>
      <c r="F72" s="112"/>
      <c r="G72" s="88"/>
      <c r="H72" s="58"/>
      <c r="I72" s="22" t="s">
        <v>107</v>
      </c>
      <c r="K72" s="48"/>
      <c r="L72" s="10">
        <v>0.05</v>
      </c>
    </row>
    <row r="73" spans="1:12" s="21" customFormat="1" ht="29.15" x14ac:dyDescent="0.45">
      <c r="A73" s="87"/>
      <c r="B73" s="87"/>
      <c r="C73" s="89">
        <v>0.1</v>
      </c>
      <c r="D73" s="87"/>
      <c r="E73" s="86" t="s">
        <v>108</v>
      </c>
      <c r="F73" s="260" t="s">
        <v>109</v>
      </c>
      <c r="G73" s="110" t="s">
        <v>24</v>
      </c>
      <c r="H73" s="65">
        <f>K73*$B$46*$C$73</f>
        <v>1.2500000000000002E-3</v>
      </c>
      <c r="I73" s="19" t="s">
        <v>57</v>
      </c>
      <c r="K73" s="54">
        <f>IF(G73=I73,L73,IF(G73=I74,L74,))</f>
        <v>0.05</v>
      </c>
      <c r="L73" s="20">
        <v>1</v>
      </c>
    </row>
    <row r="74" spans="1:12" s="16" customFormat="1" ht="16.3" thickBot="1" x14ac:dyDescent="0.5">
      <c r="A74" s="90"/>
      <c r="B74" s="90"/>
      <c r="C74" s="90"/>
      <c r="D74" s="90"/>
      <c r="E74" s="91"/>
      <c r="F74" s="95"/>
      <c r="G74" s="92"/>
      <c r="H74" s="93"/>
      <c r="I74" s="17" t="s">
        <v>24</v>
      </c>
      <c r="K74" s="18"/>
      <c r="L74" s="18">
        <v>0.05</v>
      </c>
    </row>
    <row r="75" spans="1:12" s="7" customFormat="1" ht="15.75" customHeight="1" x14ac:dyDescent="0.45">
      <c r="A75" s="73" t="s">
        <v>110</v>
      </c>
      <c r="B75" s="73">
        <v>0.25</v>
      </c>
      <c r="C75" s="73">
        <v>0.2</v>
      </c>
      <c r="D75" s="77"/>
      <c r="E75" s="116" t="s">
        <v>111</v>
      </c>
      <c r="F75" s="268" t="s">
        <v>112</v>
      </c>
      <c r="G75" s="136" t="s">
        <v>113</v>
      </c>
      <c r="H75" s="118">
        <f>K75*$B$75*$C$75</f>
        <v>2.5000000000000005E-3</v>
      </c>
      <c r="I75" s="1" t="s">
        <v>113</v>
      </c>
      <c r="K75" s="51">
        <f>IF(G75=I75,L75,IF(G75=I76,L76,IF(G75=I77,L77,IF(G75=I78,L78,IF(G75=I79,L79)))))</f>
        <v>0.05</v>
      </c>
      <c r="L75" s="3">
        <v>0.05</v>
      </c>
    </row>
    <row r="76" spans="1:12" s="7" customFormat="1" x14ac:dyDescent="0.45">
      <c r="A76" s="73"/>
      <c r="B76" s="73"/>
      <c r="C76" s="73"/>
      <c r="D76" s="77"/>
      <c r="E76" s="116"/>
      <c r="F76" s="269"/>
      <c r="G76" s="117"/>
      <c r="H76" s="118"/>
      <c r="I76" s="1" t="s">
        <v>114</v>
      </c>
      <c r="K76" s="43"/>
      <c r="L76" s="3">
        <v>0.5</v>
      </c>
    </row>
    <row r="77" spans="1:12" s="7" customFormat="1" x14ac:dyDescent="0.45">
      <c r="A77" s="73"/>
      <c r="B77" s="73"/>
      <c r="C77" s="73"/>
      <c r="D77" s="77"/>
      <c r="E77" s="116"/>
      <c r="F77" s="269"/>
      <c r="G77" s="117"/>
      <c r="H77" s="118"/>
      <c r="I77" s="1" t="s">
        <v>115</v>
      </c>
      <c r="K77" s="43"/>
      <c r="L77" s="3">
        <v>0.5</v>
      </c>
    </row>
    <row r="78" spans="1:12" s="7" customFormat="1" x14ac:dyDescent="0.45">
      <c r="A78" s="73"/>
      <c r="B78" s="73"/>
      <c r="C78" s="73"/>
      <c r="D78" s="77"/>
      <c r="E78" s="74"/>
      <c r="F78" s="77"/>
      <c r="G78" s="75"/>
      <c r="H78" s="76"/>
      <c r="I78" s="1" t="s">
        <v>24</v>
      </c>
      <c r="K78" s="43"/>
      <c r="L78" s="3">
        <v>0.75</v>
      </c>
    </row>
    <row r="79" spans="1:12" s="8" customFormat="1" x14ac:dyDescent="0.45">
      <c r="A79" s="78"/>
      <c r="B79" s="78"/>
      <c r="C79" s="78"/>
      <c r="D79" s="81"/>
      <c r="E79" s="79"/>
      <c r="F79" s="81"/>
      <c r="G79" s="80"/>
      <c r="H79" s="76"/>
      <c r="I79" s="5" t="s">
        <v>35</v>
      </c>
      <c r="K79" s="44"/>
      <c r="L79" s="6">
        <v>1</v>
      </c>
    </row>
    <row r="80" spans="1:12" s="7" customFormat="1" ht="15" customHeight="1" x14ac:dyDescent="0.45">
      <c r="A80" s="73"/>
      <c r="B80" s="73"/>
      <c r="C80" s="73">
        <v>0.3</v>
      </c>
      <c r="D80" s="77"/>
      <c r="E80" s="116" t="s">
        <v>116</v>
      </c>
      <c r="F80" s="255" t="s">
        <v>117</v>
      </c>
      <c r="G80" s="136" t="s">
        <v>118</v>
      </c>
      <c r="H80" s="115">
        <f>K80*$B$75*$C$80</f>
        <v>3.7499999999999999E-2</v>
      </c>
      <c r="I80" s="1" t="s">
        <v>119</v>
      </c>
      <c r="K80" s="51">
        <f>IF(G80=I80,L80,IF(G80=I81,L81,IF(G80=I82,L82)))</f>
        <v>0.5</v>
      </c>
      <c r="L80" s="3">
        <v>0.05</v>
      </c>
    </row>
    <row r="81" spans="1:12" s="7" customFormat="1" x14ac:dyDescent="0.45">
      <c r="A81" s="73"/>
      <c r="B81" s="73"/>
      <c r="C81" s="73"/>
      <c r="D81" s="77"/>
      <c r="E81" s="116"/>
      <c r="F81" s="119"/>
      <c r="G81" s="117"/>
      <c r="H81" s="118"/>
      <c r="I81" s="1" t="s">
        <v>118</v>
      </c>
      <c r="K81" s="43"/>
      <c r="L81" s="3">
        <v>0.5</v>
      </c>
    </row>
    <row r="82" spans="1:12" s="8" customFormat="1" x14ac:dyDescent="0.45">
      <c r="A82" s="78"/>
      <c r="B82" s="78"/>
      <c r="C82" s="78"/>
      <c r="D82" s="81"/>
      <c r="E82" s="79"/>
      <c r="F82" s="81"/>
      <c r="G82" s="80"/>
      <c r="H82" s="76"/>
      <c r="I82" s="5" t="s">
        <v>120</v>
      </c>
      <c r="K82" s="44"/>
      <c r="L82" s="6">
        <v>1</v>
      </c>
    </row>
    <row r="83" spans="1:12" s="7" customFormat="1" ht="29.6" x14ac:dyDescent="0.45">
      <c r="A83" s="73"/>
      <c r="B83" s="73"/>
      <c r="C83" s="73">
        <v>0.3</v>
      </c>
      <c r="D83" s="77"/>
      <c r="E83" s="116" t="s">
        <v>121</v>
      </c>
      <c r="F83" s="255" t="s">
        <v>122</v>
      </c>
      <c r="G83" s="136" t="s">
        <v>113</v>
      </c>
      <c r="H83" s="115">
        <f>K83*$B$75*$C$83</f>
        <v>3.7499999999999999E-3</v>
      </c>
      <c r="I83" s="1" t="s">
        <v>113</v>
      </c>
      <c r="K83" s="51">
        <f>IF(G83=I83,L83,IF(G83=I84,L84))</f>
        <v>0.05</v>
      </c>
      <c r="L83" s="3">
        <v>0.05</v>
      </c>
    </row>
    <row r="84" spans="1:12" s="8" customFormat="1" x14ac:dyDescent="0.45">
      <c r="A84" s="78"/>
      <c r="B84" s="78"/>
      <c r="C84" s="78"/>
      <c r="D84" s="81"/>
      <c r="E84" s="79"/>
      <c r="F84" s="81"/>
      <c r="G84" s="80"/>
      <c r="H84" s="76"/>
      <c r="I84" s="5" t="s">
        <v>24</v>
      </c>
      <c r="K84" s="44"/>
      <c r="L84" s="6">
        <v>1</v>
      </c>
    </row>
    <row r="85" spans="1:12" s="7" customFormat="1" ht="47.25" customHeight="1" x14ac:dyDescent="0.45">
      <c r="A85" s="73"/>
      <c r="B85" s="73"/>
      <c r="C85" s="73">
        <v>0.2</v>
      </c>
      <c r="D85" s="77"/>
      <c r="E85" s="116" t="s">
        <v>123</v>
      </c>
      <c r="F85" s="252" t="s">
        <v>124</v>
      </c>
      <c r="G85" s="136" t="s">
        <v>125</v>
      </c>
      <c r="H85" s="115">
        <f>K85*$B$75*$C$85</f>
        <v>2.5000000000000005E-3</v>
      </c>
      <c r="I85" s="1" t="s">
        <v>126</v>
      </c>
      <c r="K85" s="51">
        <f>IF(G85=I85,L85,IF(G85=I87,L87,IF(G85=I86,L86,IF(G85=I88,L88))))</f>
        <v>0.05</v>
      </c>
      <c r="L85" s="3">
        <v>0.05</v>
      </c>
    </row>
    <row r="86" spans="1:12" s="7" customFormat="1" ht="18" customHeight="1" x14ac:dyDescent="0.45">
      <c r="A86" s="73"/>
      <c r="B86" s="73"/>
      <c r="C86" s="73"/>
      <c r="D86" s="77"/>
      <c r="E86" s="77"/>
      <c r="F86" s="77"/>
      <c r="G86" s="75"/>
      <c r="H86" s="76"/>
      <c r="I86" s="1" t="s">
        <v>127</v>
      </c>
      <c r="K86" s="51"/>
      <c r="L86" s="3">
        <v>1</v>
      </c>
    </row>
    <row r="87" spans="1:12" s="7" customFormat="1" ht="19.5" customHeight="1" x14ac:dyDescent="0.45">
      <c r="A87" s="73"/>
      <c r="B87" s="73"/>
      <c r="C87" s="73"/>
      <c r="D87" s="73"/>
      <c r="E87" s="74"/>
      <c r="F87" s="77"/>
      <c r="G87" s="75"/>
      <c r="H87" s="76"/>
      <c r="I87" s="1" t="s">
        <v>125</v>
      </c>
      <c r="K87" s="43"/>
      <c r="L87" s="3">
        <v>0.05</v>
      </c>
    </row>
    <row r="88" spans="1:12" s="8" customFormat="1" x14ac:dyDescent="0.45">
      <c r="A88" s="78"/>
      <c r="B88" s="78"/>
      <c r="C88" s="78"/>
      <c r="D88" s="78"/>
      <c r="E88" s="79"/>
      <c r="F88" s="81"/>
      <c r="G88" s="80"/>
      <c r="H88" s="76"/>
      <c r="I88" s="5" t="s">
        <v>128</v>
      </c>
      <c r="K88" s="44"/>
      <c r="L88" s="6">
        <v>1</v>
      </c>
    </row>
    <row r="89" spans="1:12" s="14" customFormat="1" ht="15" customHeight="1" x14ac:dyDescent="0.45">
      <c r="A89" s="66" t="s">
        <v>129</v>
      </c>
      <c r="B89" s="66">
        <v>0.2</v>
      </c>
      <c r="C89" s="66">
        <v>0.4</v>
      </c>
      <c r="D89" s="66"/>
      <c r="E89" s="94" t="s">
        <v>130</v>
      </c>
      <c r="F89" s="272" t="s">
        <v>131</v>
      </c>
      <c r="G89" s="107" t="s">
        <v>132</v>
      </c>
      <c r="H89" s="65">
        <f>K89*$B$89*$C$89</f>
        <v>4.000000000000001E-3</v>
      </c>
      <c r="I89" s="11" t="s">
        <v>132</v>
      </c>
      <c r="K89" s="40">
        <f>IF(G89=I89,L89,IF(G89=I90,L90,IF(G89=I91,L91,IF(G89=I92,L92))))</f>
        <v>0.05</v>
      </c>
      <c r="L89" s="10">
        <v>0.05</v>
      </c>
    </row>
    <row r="90" spans="1:12" s="14" customFormat="1" x14ac:dyDescent="0.45">
      <c r="A90" s="66"/>
      <c r="B90" s="66"/>
      <c r="C90" s="66"/>
      <c r="D90" s="66"/>
      <c r="E90" s="64"/>
      <c r="F90" s="272"/>
      <c r="G90" s="60"/>
      <c r="H90" s="58"/>
      <c r="I90" s="11" t="s">
        <v>133</v>
      </c>
      <c r="K90" s="40"/>
      <c r="L90" s="10">
        <v>0.75</v>
      </c>
    </row>
    <row r="91" spans="1:12" s="14" customFormat="1" x14ac:dyDescent="0.45">
      <c r="A91" s="66"/>
      <c r="B91" s="66"/>
      <c r="C91" s="66"/>
      <c r="D91" s="66"/>
      <c r="E91" s="64"/>
      <c r="F91" s="272"/>
      <c r="G91" s="60"/>
      <c r="H91" s="58"/>
      <c r="I91" s="11" t="s">
        <v>134</v>
      </c>
      <c r="K91" s="40"/>
      <c r="L91" s="10">
        <v>1</v>
      </c>
    </row>
    <row r="92" spans="1:12" s="12" customFormat="1" x14ac:dyDescent="0.4">
      <c r="A92" s="67"/>
      <c r="B92" s="67"/>
      <c r="C92" s="67"/>
      <c r="D92" s="67"/>
      <c r="E92" s="70"/>
      <c r="F92" s="273"/>
      <c r="G92" s="63"/>
      <c r="H92" s="68"/>
      <c r="I92" s="15" t="s">
        <v>24</v>
      </c>
      <c r="K92" s="42"/>
      <c r="L92" s="13">
        <v>0.5</v>
      </c>
    </row>
    <row r="93" spans="1:12" s="14" customFormat="1" ht="15" customHeight="1" x14ac:dyDescent="0.4">
      <c r="A93" s="66"/>
      <c r="B93" s="66"/>
      <c r="C93" s="66">
        <v>0.2</v>
      </c>
      <c r="D93" s="66"/>
      <c r="E93" s="69" t="s">
        <v>135</v>
      </c>
      <c r="F93" s="272" t="s">
        <v>136</v>
      </c>
      <c r="G93" s="107" t="s">
        <v>24</v>
      </c>
      <c r="H93" s="58">
        <f>K93*$B$89*$C$93</f>
        <v>2.0000000000000005E-3</v>
      </c>
      <c r="I93" s="11" t="s">
        <v>57</v>
      </c>
      <c r="K93" s="40">
        <f>IF(G93=I93,L93,IF(G93=I94,L94))</f>
        <v>0.05</v>
      </c>
      <c r="L93" s="10">
        <v>1</v>
      </c>
    </row>
    <row r="94" spans="1:12" s="12" customFormat="1" x14ac:dyDescent="0.4">
      <c r="A94" s="67"/>
      <c r="B94" s="67"/>
      <c r="C94" s="67"/>
      <c r="D94" s="67"/>
      <c r="E94" s="70"/>
      <c r="F94" s="273"/>
      <c r="G94" s="63"/>
      <c r="H94" s="58"/>
      <c r="I94" s="15" t="s">
        <v>24</v>
      </c>
      <c r="K94" s="42"/>
      <c r="L94" s="13">
        <v>0.05</v>
      </c>
    </row>
    <row r="95" spans="1:12" s="14" customFormat="1" ht="15" customHeight="1" x14ac:dyDescent="0.4">
      <c r="A95" s="66"/>
      <c r="B95" s="66"/>
      <c r="C95" s="66">
        <v>0.4</v>
      </c>
      <c r="D95" s="66"/>
      <c r="E95" s="69" t="s">
        <v>137</v>
      </c>
      <c r="F95" s="272" t="s">
        <v>138</v>
      </c>
      <c r="G95" s="107" t="s">
        <v>24</v>
      </c>
      <c r="H95" s="65">
        <f>K95*$B$89*$C$95</f>
        <v>4.000000000000001E-3</v>
      </c>
      <c r="I95" s="11" t="s">
        <v>24</v>
      </c>
      <c r="K95" s="40">
        <f>IF(G95=I95,L95,IF(G95=I96,L96,IF(G95=I97,L97,IF(G95=I98,L98,IF(G95=I99,L99)))))</f>
        <v>0.05</v>
      </c>
      <c r="L95" s="10">
        <v>0.05</v>
      </c>
    </row>
    <row r="96" spans="1:12" s="14" customFormat="1" ht="15" customHeight="1" x14ac:dyDescent="0.45">
      <c r="A96" s="66"/>
      <c r="B96" s="66"/>
      <c r="C96" s="66"/>
      <c r="D96" s="66"/>
      <c r="E96" s="64"/>
      <c r="F96" s="272"/>
      <c r="G96" s="60"/>
      <c r="H96" s="58"/>
      <c r="I96" s="11" t="s">
        <v>139</v>
      </c>
      <c r="K96" s="40"/>
      <c r="L96" s="10">
        <v>0.5</v>
      </c>
    </row>
    <row r="97" spans="1:12" s="14" customFormat="1" x14ac:dyDescent="0.4">
      <c r="A97" s="66"/>
      <c r="B97" s="66"/>
      <c r="C97" s="66"/>
      <c r="D97" s="66"/>
      <c r="E97" s="69"/>
      <c r="F97" s="272"/>
      <c r="G97" s="60"/>
      <c r="H97" s="58"/>
      <c r="I97" s="11" t="s">
        <v>140</v>
      </c>
      <c r="K97" s="41"/>
      <c r="L97" s="10">
        <v>1</v>
      </c>
    </row>
    <row r="98" spans="1:12" s="14" customFormat="1" x14ac:dyDescent="0.4">
      <c r="A98" s="66"/>
      <c r="B98" s="66"/>
      <c r="C98" s="66"/>
      <c r="D98" s="66"/>
      <c r="E98" s="69"/>
      <c r="F98" s="112"/>
      <c r="G98" s="60"/>
      <c r="H98" s="58"/>
      <c r="I98" s="11" t="s">
        <v>141</v>
      </c>
      <c r="K98" s="41"/>
      <c r="L98" s="10">
        <v>0.75</v>
      </c>
    </row>
    <row r="99" spans="1:12" s="16" customFormat="1" ht="16.3" thickBot="1" x14ac:dyDescent="0.45">
      <c r="A99" s="90"/>
      <c r="B99" s="90"/>
      <c r="C99" s="90"/>
      <c r="D99" s="90"/>
      <c r="E99" s="91"/>
      <c r="F99" s="95"/>
      <c r="G99" s="96"/>
      <c r="H99" s="93"/>
      <c r="I99" s="16" t="s">
        <v>142</v>
      </c>
      <c r="K99" s="49"/>
      <c r="L99" s="18">
        <v>0.05</v>
      </c>
    </row>
    <row r="100" spans="1:12" s="14" customFormat="1" x14ac:dyDescent="0.45">
      <c r="A100" s="66" t="s">
        <v>143</v>
      </c>
      <c r="B100" s="56">
        <f>SUM(B2:B97)</f>
        <v>1</v>
      </c>
      <c r="C100" s="66"/>
      <c r="D100" s="66"/>
      <c r="E100" s="69"/>
      <c r="F100" s="112"/>
      <c r="G100" s="104" t="s">
        <v>144</v>
      </c>
      <c r="H100" s="105">
        <f>SUM(H2:H97)</f>
        <v>0.16362500000000002</v>
      </c>
      <c r="I100" s="11"/>
      <c r="K100" s="41"/>
      <c r="L100" s="38" t="s">
        <v>145</v>
      </c>
    </row>
    <row r="101" spans="1:12" s="14" customFormat="1" x14ac:dyDescent="0.45">
      <c r="A101" s="66"/>
      <c r="B101" s="66"/>
      <c r="C101" s="66"/>
      <c r="D101" s="66"/>
      <c r="E101" s="69"/>
      <c r="F101" s="112"/>
      <c r="G101" s="60"/>
      <c r="H101" s="97"/>
      <c r="I101" s="11"/>
      <c r="K101" s="41"/>
      <c r="L101" s="38"/>
    </row>
    <row r="123" spans="5:5" x14ac:dyDescent="0.45">
      <c r="E123" s="145" t="s">
        <v>0</v>
      </c>
    </row>
    <row r="124" spans="5:5" x14ac:dyDescent="0.45">
      <c r="E124" s="146" t="s">
        <v>284</v>
      </c>
    </row>
  </sheetData>
  <sheetProtection algorithmName="SHA-512" hashValue="q6ZUtuW98k3I6yow4o0fz0aqelDqBoYlgbwtja2h47+tZSBwqvWvFnlc4PyBiMJY6xECg5nURSnx0MFqlmFl/A==" saltValue="cmZvFfglhpFuRv0C4YheGQ==" spinCount="100000" sheet="1" objects="1" scenarios="1"/>
  <mergeCells count="18">
    <mergeCell ref="F95:F97"/>
    <mergeCell ref="F20:F22"/>
    <mergeCell ref="F29:F30"/>
    <mergeCell ref="F44:F45"/>
    <mergeCell ref="F48:F49"/>
    <mergeCell ref="F50:F51"/>
    <mergeCell ref="F52:F53"/>
    <mergeCell ref="F65:F66"/>
    <mergeCell ref="F69:F71"/>
    <mergeCell ref="F75:F77"/>
    <mergeCell ref="F89:F92"/>
    <mergeCell ref="F93:F94"/>
    <mergeCell ref="F16:F17"/>
    <mergeCell ref="E1:F1"/>
    <mergeCell ref="F2:F3"/>
    <mergeCell ref="F7:F9"/>
    <mergeCell ref="F10:F12"/>
    <mergeCell ref="F13:F15"/>
  </mergeCells>
  <dataValidations count="38">
    <dataValidation type="list" allowBlank="1" showInputMessage="1" showErrorMessage="1" sqref="G39" xr:uid="{DA195046-9588-45C9-88D2-C964245E751D}">
      <formula1>$I$39:$I$42</formula1>
    </dataValidation>
    <dataValidation type="list" allowBlank="1" showInputMessage="1" showErrorMessage="1" sqref="G55" xr:uid="{2900C930-2838-423A-A29D-4B00523528E3}">
      <formula1>$I$54:$I$55</formula1>
    </dataValidation>
    <dataValidation type="list" allowBlank="1" showInputMessage="1" showErrorMessage="1" sqref="G53" xr:uid="{9B329010-F082-4A0F-801D-043A49FB1A81}">
      <formula1>$I$52:$I$53</formula1>
    </dataValidation>
    <dataValidation type="list" allowBlank="1" showInputMessage="1" showErrorMessage="1" sqref="G51" xr:uid="{22973A7F-9236-4D0E-A1BA-00C46A88DA66}">
      <formula1>$I$50:$I$51</formula1>
    </dataValidation>
    <dataValidation type="list" allowBlank="1" showInputMessage="1" showErrorMessage="1" promptTitle="Commercial landfill site" prompt="Information obtained by questioning producer. This has been added as an amendment to RT standards effective from 1st October with RT members instructed to notify FSA if there is a commercial landfill site within 2km. " sqref="G73" xr:uid="{56B68E4E-A26B-4E21-9923-17AD1EFF31CB}">
      <formula1>$I$73:$I$74</formula1>
    </dataValidation>
    <dataValidation type="list" allowBlank="1" showInputMessage="1" showErrorMessage="1" sqref="G49" xr:uid="{217C5BB1-856A-47F3-ACBC-0E2A1D36405A}">
      <formula1>$I$48:$I$49</formula1>
    </dataValidation>
    <dataValidation type="list" allowBlank="1" showInputMessage="1" showErrorMessage="1" prompt="Measures may include physical barriers or signs prohibiting feeding; feeding of swill or household leftovers unlikely but could still occur._x000a_" sqref="G43" xr:uid="{B264241D-96B5-4844-9D62-E6498F25C1FE}">
      <formula1>$I$43:$I$45</formula1>
    </dataValidation>
    <dataValidation type="list" allowBlank="1" showInputMessage="1" showErrorMessage="1" sqref="G27" xr:uid="{12A2467B-D332-4F84-8EFB-6FEE8F3733B0}">
      <formula1>$I$27:$I$28</formula1>
    </dataValidation>
    <dataValidation type="list" allowBlank="1" showInputMessage="1" showErrorMessage="1" prompt="The response to this question is based on the information provided by the producer to the best of their knowledge." sqref="G95" xr:uid="{233CADA5-8654-4007-A41F-E2CBD7CD9339}">
      <formula1>$I$95:$I$99</formula1>
    </dataValidation>
    <dataValidation type="list" allowBlank="1" showInputMessage="1" showErrorMessage="1" prompt="The response to this question is based on the information provided by the producer to the best of their knowledge." sqref="G93" xr:uid="{B4664FBC-7D2B-4D2F-AF20-BBA13F2EBE9C}">
      <formula1>$I$93:$I$94</formula1>
    </dataValidation>
    <dataValidation type="list" allowBlank="1" showInputMessage="1" showErrorMessage="1" sqref="G90:G91" xr:uid="{8FBD36F6-0DCB-4061-A478-C2ABDF4A8AE3}">
      <formula1>$I$89:$I$92</formula1>
    </dataValidation>
    <dataValidation type="list" allowBlank="1" showInputMessage="1" showErrorMessage="1" sqref="G86" xr:uid="{001B28D9-9EBC-4A11-9C08-5088405B981F}">
      <formula1>$I$85:$I$88</formula1>
    </dataValidation>
    <dataValidation type="list" allowBlank="1" showInputMessage="1" showErrorMessage="1" sqref="G83" xr:uid="{F5A0097D-E706-4F7D-8590-04A84BB9C25B}">
      <formula1>$I$83</formula1>
    </dataValidation>
    <dataValidation type="list" allowBlank="1" showInputMessage="1" showErrorMessage="1" sqref="G80" xr:uid="{5CA92280-1B6A-4A08-A4E1-C7014DD1666B}">
      <formula1>$I$81</formula1>
    </dataValidation>
    <dataValidation type="list" allowBlank="1" showInputMessage="1" showErrorMessage="1" sqref="G75" xr:uid="{FA2CD031-487B-4D34-A0DB-17563C940C55}">
      <formula1>$I$75</formula1>
    </dataValidation>
    <dataValidation type="list" allowBlank="1" showInputMessage="1" showErrorMessage="1" sqref="G69:G70" xr:uid="{956E98CD-0282-48DB-BC5B-CE83C4244DC4}">
      <formula1>$I$69:$I$72</formula1>
    </dataValidation>
    <dataValidation type="list" allowBlank="1" showInputMessage="1" showErrorMessage="1" sqref="G65" xr:uid="{F56DDE59-0CE9-4460-BEB6-E4B42F0790E8}">
      <formula1>$I$65</formula1>
    </dataValidation>
    <dataValidation type="list" allowBlank="1" showInputMessage="1" showErrorMessage="1" sqref="G63" xr:uid="{5F170BFD-564D-4C43-9700-F95AE39A6E4A}">
      <formula1>$I$63:$I$64</formula1>
    </dataValidation>
    <dataValidation type="list" allowBlank="1" showInputMessage="1" showErrorMessage="1" sqref="G56" xr:uid="{75393A7F-DDFB-4543-B6D8-98A94ED98B62}">
      <formula1>$I$56</formula1>
    </dataValidation>
    <dataValidation type="list" allowBlank="1" showInputMessage="1" showErrorMessage="1" sqref="G46" xr:uid="{00757953-6CBD-4D54-A694-5E00A5F4A9B3}">
      <formula1>$I$46</formula1>
    </dataValidation>
    <dataValidation type="list" allowBlank="1" showInputMessage="1" showErrorMessage="1" sqref="G37" xr:uid="{E10FCE48-E34C-4142-996A-6C3FE6BC9853}">
      <formula1>$I$38</formula1>
    </dataValidation>
    <dataValidation type="list" allowBlank="1" showInputMessage="1" showErrorMessage="1" prompt="If using multiple drinker types, select option with the highest risk score" sqref="G33" xr:uid="{07971950-8337-4923-B7D3-61552C1CFBA1}">
      <formula1>$I$33:$I$36</formula1>
    </dataValidation>
    <dataValidation type="list" allowBlank="1" showInputMessage="1" showErrorMessage="1" sqref="G31" xr:uid="{51F66311-B238-4A28-82DA-2CCF6A1996C2}">
      <formula1>$I$32</formula1>
    </dataValidation>
    <dataValidation type="list" allowBlank="1" showInputMessage="1" showErrorMessage="1" sqref="G29" xr:uid="{5A481ED0-4B09-40F3-802C-CF2D04DB9218}">
      <formula1>$I$29</formula1>
    </dataValidation>
    <dataValidation type="list" allowBlank="1" showInputMessage="1" showErrorMessage="1" sqref="G23" xr:uid="{13242D92-E61D-45F7-AB16-89093BA67D64}">
      <formula1>$I$25</formula1>
    </dataValidation>
    <dataValidation type="list" allowBlank="1" showInputMessage="1" showErrorMessage="1" sqref="G21" xr:uid="{DB0E8A63-33DE-4515-8C80-F293BC808F52}">
      <formula1>$I$20:$I$22</formula1>
    </dataValidation>
    <dataValidation type="list" allowBlank="1" showInputMessage="1" showErrorMessage="1" sqref="G16" xr:uid="{AF13E09A-953F-4C3E-BE9F-2F01CB45CF4C}">
      <formula1>$I$16</formula1>
    </dataValidation>
    <dataValidation type="list" allowBlank="1" showInputMessage="1" showErrorMessage="1" sqref="G13" xr:uid="{D2D02A36-FF8F-47FC-A690-B6888086E4A0}">
      <formula1>$I$13</formula1>
    </dataValidation>
    <dataValidation type="list" allowBlank="1" showInputMessage="1" showErrorMessage="1" sqref="G10" xr:uid="{7BFA474D-B25B-4A3D-89FF-49D10D36C628}">
      <formula1>$I$10:$I$12</formula1>
    </dataValidation>
    <dataValidation type="list" allowBlank="1" showInputMessage="1" showErrorMessage="1" sqref="G7" xr:uid="{60D2C45C-A6CF-4C3C-8C54-AD742B2656D2}">
      <formula1>$I$7:$I$9</formula1>
    </dataValidation>
    <dataValidation type="list" allowBlank="1" showInputMessage="1" showErrorMessage="1" sqref="G2" xr:uid="{78BE9BB8-2928-42B3-AB7F-05CBD653FA0E}">
      <formula1>$I$2:$I$6</formula1>
    </dataValidation>
    <dataValidation type="list" allowBlank="1" showInputMessage="1" showErrorMessage="1" sqref="G20" xr:uid="{D9E0FF94-9E44-4B9C-B133-5B32848E98D6}">
      <formula1>$I$20</formula1>
    </dataValidation>
    <dataValidation type="list" allowBlank="1" showInputMessage="1" showErrorMessage="1" sqref="G50" xr:uid="{C34BB8DB-DBCC-400A-83C2-6958A303966A}">
      <formula1>$I$50</formula1>
    </dataValidation>
    <dataValidation type="list" allowBlank="1" showInputMessage="1" showErrorMessage="1" sqref="G48" xr:uid="{D1769EC1-507A-4E17-B68E-BA4D23DAFFC8}">
      <formula1>$I$48</formula1>
    </dataValidation>
    <dataValidation type="list" allowBlank="1" showInputMessage="1" showErrorMessage="1" sqref="G52" xr:uid="{151C9278-6851-4ED1-83FA-8DFE8C5DF8F6}">
      <formula1>$I$52</formula1>
    </dataValidation>
    <dataValidation type="list" allowBlank="1" showInputMessage="1" showErrorMessage="1" sqref="G54" xr:uid="{7743DBC6-55F7-482B-9E0E-10D833C0381E}">
      <formula1>$I$54</formula1>
    </dataValidation>
    <dataValidation type="list" allowBlank="1" showInputMessage="1" showErrorMessage="1" sqref="G85" xr:uid="{09C04C66-FF10-452A-80E8-7DF61B55D2D8}">
      <formula1>$I$87</formula1>
    </dataValidation>
    <dataValidation type="list" allowBlank="1" showInputMessage="1" showErrorMessage="1" prompt="The response is based on the information provided by the producer i.e the actions that they carry out themselves and what they are aware of (to the best of their knowledge). " sqref="G89" xr:uid="{DFC683C4-8A24-448F-9030-1B1BE18BD9C0}">
      <formula1>$I$89:$I$92</formula1>
    </dataValidation>
  </dataValidations>
  <hyperlinks>
    <hyperlink ref="F2:F3" location="'Guidance on responses'!C4" display=" What percentage of the production cycle do pigs have access to outdoor areas?" xr:uid="{23D52997-8CAC-4DF3-9005-AFE2C3FAC07B}"/>
    <hyperlink ref="F7:F9" location="'Guidance on responses'!C9" display="How much exposure to the outside environment does the pig holding provide?" xr:uid="{2123C9E5-46D8-4E5A-A902-0F5A665DCE4D}"/>
    <hyperlink ref="F10:F12" location="'Guidance on responses'!C12" display="Bedding material (indoor and outdoor pens)" xr:uid="{D3DDF22B-4124-468A-9893-FD197236E019}"/>
    <hyperlink ref="F13:F15" location="'Guidance on responses'!C15" display="Does the current management system prevent pigs from coming into contact with Trichinella susceptible wildlife?" xr:uid="{43355742-8CC8-442C-9653-748F49C11A58}"/>
    <hyperlink ref="F16:F17" location="'Guidance on responses'!C18" display="Is any bought-in feed from an assured source or in specific circumstances with a warranty declaration?" xr:uid="{95FA8836-2C7D-4C1C-9CC7-8A4AEBF5E3DF}"/>
    <hyperlink ref="F20:F22" location="'Guidance on responses'!C22" display="Does on-farm mixing of feed take place using home mills and mix units?" xr:uid="{13AEAFBD-3D7E-48E2-AC4E-BC2DED6ADC9F}"/>
    <hyperlink ref="F23" location="'Guidance on responses'!C25" display="Pig feed storage" xr:uid="{E5B617E9-416B-44FD-B2A5-BB1AE387EA94}"/>
    <hyperlink ref="F27" location="'Guidance on responses'!C29" display="Feeding regimen" xr:uid="{C958BD30-98A4-48A3-9EFD-6F28CCCD4EE8}"/>
    <hyperlink ref="F29:F30" location="'Guidance on responses'!C31" display="Does the feeder design potentially provide rodent harbourage?" xr:uid="{00384BB5-8BAB-4D56-95D7-D302783890B8}"/>
    <hyperlink ref="F31" location="'Guidance on responses'!C33" display="Is there evidence of spilled feed?" xr:uid="{31357529-6B50-408D-9412-2EECB8F63FC3}"/>
    <hyperlink ref="F33" location="'Guidance on responses'!C35" display="Drinker types" xr:uid="{E5FA8956-250C-4FA5-9891-2F24CA52B2CA}"/>
    <hyperlink ref="F37" location="'Guidance on responses'!C39" display="Do rodents have access to water system?" xr:uid="{4356D277-D6D2-4EDB-A3C4-EC4FA3E55DDE}"/>
    <hyperlink ref="F39" location="'Guidance on responses'!C41" display="Water system cleaning regimen" xr:uid="{6463BE61-0F72-491A-94AD-0A0214858E96}"/>
    <hyperlink ref="F43" location="'Guidance on responses'!C45" display="Are there footpaths and/or laybys allowing members of the public near the pig areas?" xr:uid="{79AC419E-9B9C-499F-AAAB-AB7A6DABE0B0}"/>
    <hyperlink ref="F46" location="'Guidance on responses'!C48" display="Is rodent control applied in or around the facility?" xr:uid="{29D108DE-CC07-4BC3-BACA-6A66A7392CF5}"/>
    <hyperlink ref="F48:F49" location="'Guidance on responses'!C50" display="q15a. Does the farm have a written rodent control plan and log?" xr:uid="{8DDF6926-2EFC-44E8-9E9E-DFD69CBA8272}"/>
    <hyperlink ref="F50:F51" location="'Guidance on responses'!C52" display="q15b. Is rodent control or monitoring applied at potential entry points to the facility?" xr:uid="{1177FD4F-88D0-4CE3-B591-FB31CA000140}"/>
    <hyperlink ref="F52:F53" location="'Guidance on responses'!C54" display="q15c. Is rodent control or monitoring applied inside the facility?" xr:uid="{45F6A94F-4EB0-4440-981A-8CDF71D5B79A}"/>
    <hyperlink ref="F54" location="'Guidance on responses'!C56" display="q15d. Is rodent control or monitoring applied in feed storage areas? " xr:uid="{10EA509D-264B-4459-9F55-B276B0DB9D44}"/>
    <hyperlink ref="F56" location="'Guidance on responses'!C58" display="q15e. Are rodent carcasses collected and disposed of?" xr:uid="{ED61DC32-A184-4561-B391-2063B8E5DE6F}"/>
    <hyperlink ref="F63" location="'Guidance on responses'!C65" display="Is there evidence of recent rodent activity in or around the facility?" xr:uid="{533D0CC1-0F94-4C93-940B-CD770B726BAB}"/>
    <hyperlink ref="F65:F66" location="'Guidance on responses'!C67" display="How much of the area within 20m of pig accommodation offers rodent harbourage?" xr:uid="{F9AC44FD-0812-4115-B0AD-2A518E478270}"/>
    <hyperlink ref="F69:F71" location="'Guidance on responses'!C71" display="What is the ground surface of the area within 2m of pig accommodation mostly made up of?" xr:uid="{5E06DCFE-436E-4F50-B3E1-A48C33D8FE65}"/>
    <hyperlink ref="F73" location="'Guidance on responses'!C75" display="Is there a rubbish dump/ landfill site within a 2km radius of the farm?" xr:uid="{9BDD26DA-598D-4F6F-9A98-D0984A7CF595}"/>
    <hyperlink ref="F75:F77" location="'Guidance on responses'!C77" display="Are all animals leaving and arriving to the holding identifiable in a way that can be traced back to the original holding?" xr:uid="{B3FA85EA-FA3E-414C-A529-F3E2643E8507}"/>
    <hyperlink ref="F80" location="'Guidance on responses'!C82" display="How frequently are dead pigs removed from the pens?" xr:uid="{73571B63-08DC-4A5B-A047-73BD0E3B6D5E}"/>
    <hyperlink ref="F83" location="'Guidance on responses'!C85" display="Are stored dead pigs completely inaccessible to rodents and other animals?" xr:uid="{43E085D3-0EF7-4E3B-8491-0C10B7571B29}"/>
    <hyperlink ref="F85" location="'Guidance on responses'!C87" display="How are dead pigs disposed of?" xr:uid="{239FE679-B5C6-455C-B2CF-8BB73C2A39A4}"/>
    <hyperlink ref="F89:F92" location="'Guidance on responses'!C91" display="Are foxes actively controlled at the holding?" xr:uid="{985A3B1D-6ADB-41C5-ACB2-548505268A7E}"/>
    <hyperlink ref="F93:F94" location="'Guidance on responses'!C95" display="Is there supplementary commercial feeding of game or other wildlife within 2km of the holding?" xr:uid="{4D2B6C28-71AA-44F9-9413-623F0AD40DC1}"/>
    <hyperlink ref="F95:F97" location="'Guidance on responses'!C97" display="Is game shooting practised within 2km of the holding?" xr:uid="{56FC74BD-1617-4D22-8120-1C9DC165A21E}"/>
    <hyperlink ref="E124" r:id="rId1" xr:uid="{6D4324E8-DC71-41DC-B148-3758A25DD5E8}"/>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F5D0E-FA26-437E-A07C-75D2685E7E2C}">
  <dimension ref="A1:E101"/>
  <sheetViews>
    <sheetView topLeftCell="C1" zoomScale="115" zoomScaleNormal="115" workbookViewId="0">
      <selection activeCell="C4" sqref="C4:C5"/>
    </sheetView>
  </sheetViews>
  <sheetFormatPr defaultRowHeight="14.6" x14ac:dyDescent="0.4"/>
  <cols>
    <col min="1" max="1" width="72" customWidth="1"/>
    <col min="3" max="3" width="44.53515625" customWidth="1"/>
    <col min="4" max="4" width="56.15234375" customWidth="1"/>
    <col min="5" max="5" width="143.53515625" customWidth="1"/>
  </cols>
  <sheetData>
    <row r="1" spans="1:5" x14ac:dyDescent="0.4">
      <c r="C1" s="287" t="s">
        <v>146</v>
      </c>
      <c r="D1" s="288"/>
      <c r="E1" s="288"/>
    </row>
    <row r="2" spans="1:5" ht="15" thickBot="1" x14ac:dyDescent="0.45"/>
    <row r="3" spans="1:5" ht="15" customHeight="1" thickBot="1" x14ac:dyDescent="0.45">
      <c r="A3" s="111" t="s">
        <v>1</v>
      </c>
      <c r="B3" s="305" t="s">
        <v>147</v>
      </c>
      <c r="C3" s="306"/>
      <c r="D3" s="251" t="s">
        <v>7</v>
      </c>
      <c r="E3" s="250" t="s">
        <v>148</v>
      </c>
    </row>
    <row r="4" spans="1:5" ht="15.75" customHeight="1" x14ac:dyDescent="0.4">
      <c r="A4" s="66" t="s">
        <v>9</v>
      </c>
      <c r="B4" s="228" t="s">
        <v>10</v>
      </c>
      <c r="C4" s="307" t="s">
        <v>11</v>
      </c>
      <c r="D4" s="249" t="s">
        <v>13</v>
      </c>
      <c r="E4" s="311" t="s">
        <v>283</v>
      </c>
    </row>
    <row r="5" spans="1:5" ht="15.9" x14ac:dyDescent="0.4">
      <c r="A5" s="66"/>
      <c r="B5" s="248"/>
      <c r="C5" s="307"/>
      <c r="D5" s="230" t="s">
        <v>14</v>
      </c>
      <c r="E5" s="312"/>
    </row>
    <row r="6" spans="1:5" ht="15.9" x14ac:dyDescent="0.4">
      <c r="A6" s="66"/>
      <c r="B6" s="248"/>
      <c r="C6" s="247"/>
      <c r="D6" s="230" t="s">
        <v>15</v>
      </c>
      <c r="E6" s="312"/>
    </row>
    <row r="7" spans="1:5" ht="20.25" customHeight="1" x14ac:dyDescent="0.4">
      <c r="A7" s="66"/>
      <c r="B7" s="248"/>
      <c r="C7" s="247"/>
      <c r="D7" s="230" t="s">
        <v>12</v>
      </c>
      <c r="E7" s="312"/>
    </row>
    <row r="8" spans="1:5" ht="17.25" customHeight="1" thickBot="1" x14ac:dyDescent="0.45">
      <c r="A8" s="67"/>
      <c r="B8" s="246"/>
      <c r="C8" s="245"/>
      <c r="D8" s="244">
        <v>1</v>
      </c>
      <c r="E8" s="313"/>
    </row>
    <row r="9" spans="1:5" ht="15.9" x14ac:dyDescent="0.45">
      <c r="A9" s="64"/>
      <c r="B9" s="228" t="s">
        <v>16</v>
      </c>
      <c r="C9" s="308" t="s">
        <v>17</v>
      </c>
      <c r="D9" s="243" t="s">
        <v>19</v>
      </c>
      <c r="E9" s="242" t="s">
        <v>149</v>
      </c>
    </row>
    <row r="10" spans="1:5" ht="25.75" x14ac:dyDescent="0.4">
      <c r="A10" s="66"/>
      <c r="B10" s="228"/>
      <c r="C10" s="308"/>
      <c r="D10" s="241" t="s">
        <v>18</v>
      </c>
      <c r="E10" s="229" t="s">
        <v>150</v>
      </c>
    </row>
    <row r="11" spans="1:5" ht="16.3" thickBot="1" x14ac:dyDescent="0.45">
      <c r="A11" s="67"/>
      <c r="B11" s="236"/>
      <c r="C11" s="309"/>
      <c r="D11" s="240" t="s">
        <v>20</v>
      </c>
      <c r="E11" s="239" t="s">
        <v>151</v>
      </c>
    </row>
    <row r="12" spans="1:5" ht="15.9" x14ac:dyDescent="0.4">
      <c r="A12" s="66"/>
      <c r="B12" s="233" t="s">
        <v>21</v>
      </c>
      <c r="C12" s="310" t="s">
        <v>22</v>
      </c>
      <c r="D12" s="232" t="s">
        <v>24</v>
      </c>
      <c r="E12" s="238" t="s">
        <v>152</v>
      </c>
    </row>
    <row r="13" spans="1:5" ht="18.75" customHeight="1" x14ac:dyDescent="0.4">
      <c r="A13" s="66"/>
      <c r="B13" s="228"/>
      <c r="C13" s="308"/>
      <c r="D13" s="230" t="s">
        <v>25</v>
      </c>
      <c r="E13" s="237" t="s">
        <v>153</v>
      </c>
    </row>
    <row r="14" spans="1:5" ht="17.25" customHeight="1" thickBot="1" x14ac:dyDescent="0.45">
      <c r="A14" s="67"/>
      <c r="B14" s="236"/>
      <c r="C14" s="309"/>
      <c r="D14" s="235" t="s">
        <v>23</v>
      </c>
      <c r="E14" s="234" t="s">
        <v>154</v>
      </c>
    </row>
    <row r="15" spans="1:5" ht="28.5" customHeight="1" x14ac:dyDescent="0.4">
      <c r="A15" s="137"/>
      <c r="B15" s="233" t="s">
        <v>26</v>
      </c>
      <c r="C15" s="310" t="s">
        <v>155</v>
      </c>
      <c r="D15" s="232" t="s">
        <v>28</v>
      </c>
      <c r="E15" s="231" t="s">
        <v>156</v>
      </c>
    </row>
    <row r="16" spans="1:5" ht="25.75" x14ac:dyDescent="0.4">
      <c r="A16" s="137"/>
      <c r="B16" s="228"/>
      <c r="C16" s="308"/>
      <c r="D16" s="230" t="s">
        <v>29</v>
      </c>
      <c r="E16" s="229" t="s">
        <v>157</v>
      </c>
    </row>
    <row r="17" spans="1:5" ht="16.3" thickBot="1" x14ac:dyDescent="0.45">
      <c r="A17" s="137"/>
      <c r="B17" s="228" t="s">
        <v>30</v>
      </c>
      <c r="C17" s="308"/>
      <c r="D17" s="227" t="s">
        <v>24</v>
      </c>
      <c r="E17" s="226" t="s">
        <v>158</v>
      </c>
    </row>
    <row r="18" spans="1:5" ht="15.75" customHeight="1" x14ac:dyDescent="0.4">
      <c r="A18" s="71" t="s">
        <v>31</v>
      </c>
      <c r="B18" s="180" t="s">
        <v>32</v>
      </c>
      <c r="C18" s="280" t="s">
        <v>159</v>
      </c>
      <c r="D18" s="210" t="s">
        <v>34</v>
      </c>
      <c r="E18" s="221" t="s">
        <v>160</v>
      </c>
    </row>
    <row r="19" spans="1:5" ht="15.9" x14ac:dyDescent="0.4">
      <c r="A19" s="73"/>
      <c r="B19" s="176"/>
      <c r="C19" s="281"/>
      <c r="D19" s="219" t="s">
        <v>24</v>
      </c>
      <c r="E19" s="220" t="s">
        <v>161</v>
      </c>
    </row>
    <row r="20" spans="1:5" ht="15.9" x14ac:dyDescent="0.4">
      <c r="A20" s="73"/>
      <c r="B20" s="176"/>
      <c r="C20" s="281"/>
      <c r="D20" s="219" t="s">
        <v>35</v>
      </c>
      <c r="E20" s="218" t="s">
        <v>162</v>
      </c>
    </row>
    <row r="21" spans="1:5" ht="15.75" customHeight="1" thickBot="1" x14ac:dyDescent="0.45">
      <c r="A21" s="73"/>
      <c r="B21" s="176"/>
      <c r="C21" s="282"/>
      <c r="D21" s="182" t="s">
        <v>36</v>
      </c>
      <c r="E21" s="217" t="s">
        <v>163</v>
      </c>
    </row>
    <row r="22" spans="1:5" ht="29.15" x14ac:dyDescent="0.4">
      <c r="A22" s="71"/>
      <c r="B22" s="180" t="s">
        <v>37</v>
      </c>
      <c r="C22" s="280" t="s">
        <v>164</v>
      </c>
      <c r="D22" s="210" t="s">
        <v>39</v>
      </c>
      <c r="E22" s="225" t="s">
        <v>165</v>
      </c>
    </row>
    <row r="23" spans="1:5" ht="16.5" customHeight="1" x14ac:dyDescent="0.45">
      <c r="A23" s="73"/>
      <c r="B23" s="178"/>
      <c r="C23" s="281"/>
      <c r="D23" s="219" t="s">
        <v>40</v>
      </c>
      <c r="E23" s="224" t="s">
        <v>166</v>
      </c>
    </row>
    <row r="24" spans="1:5" ht="16.3" thickBot="1" x14ac:dyDescent="0.45">
      <c r="A24" s="78"/>
      <c r="B24" s="176"/>
      <c r="C24" s="282"/>
      <c r="D24" s="182" t="s">
        <v>24</v>
      </c>
      <c r="E24" s="223" t="s">
        <v>167</v>
      </c>
    </row>
    <row r="25" spans="1:5" ht="15.9" x14ac:dyDescent="0.4">
      <c r="A25" s="138"/>
      <c r="B25" s="180" t="s">
        <v>41</v>
      </c>
      <c r="C25" s="222" t="s">
        <v>168</v>
      </c>
      <c r="D25" s="210" t="s">
        <v>44</v>
      </c>
      <c r="E25" s="221" t="s">
        <v>169</v>
      </c>
    </row>
    <row r="26" spans="1:5" ht="15.9" x14ac:dyDescent="0.45">
      <c r="A26" s="138"/>
      <c r="B26" s="176"/>
      <c r="C26" s="77"/>
      <c r="D26" s="219" t="s">
        <v>45</v>
      </c>
      <c r="E26" s="220" t="s">
        <v>170</v>
      </c>
    </row>
    <row r="27" spans="1:5" ht="29.15" x14ac:dyDescent="0.45">
      <c r="A27" s="138"/>
      <c r="B27" s="176"/>
      <c r="C27" s="77"/>
      <c r="D27" s="219" t="s">
        <v>43</v>
      </c>
      <c r="E27" s="218" t="s">
        <v>171</v>
      </c>
    </row>
    <row r="28" spans="1:5" ht="19.5" customHeight="1" thickBot="1" x14ac:dyDescent="0.5">
      <c r="A28" s="140"/>
      <c r="B28" s="176"/>
      <c r="C28" s="77"/>
      <c r="D28" s="182" t="s">
        <v>46</v>
      </c>
      <c r="E28" s="217" t="s">
        <v>172</v>
      </c>
    </row>
    <row r="29" spans="1:5" ht="15.9" x14ac:dyDescent="0.4">
      <c r="A29" s="73"/>
      <c r="B29" s="180" t="s">
        <v>47</v>
      </c>
      <c r="C29" s="216" t="s">
        <v>48</v>
      </c>
      <c r="D29" s="210" t="s">
        <v>49</v>
      </c>
      <c r="E29" s="214" t="s">
        <v>173</v>
      </c>
    </row>
    <row r="30" spans="1:5" ht="18.75" customHeight="1" thickBot="1" x14ac:dyDescent="0.5">
      <c r="A30" s="78"/>
      <c r="B30" s="176"/>
      <c r="C30" s="77"/>
      <c r="D30" s="182" t="s">
        <v>50</v>
      </c>
      <c r="E30" s="215" t="s">
        <v>174</v>
      </c>
    </row>
    <row r="31" spans="1:5" ht="27" customHeight="1" x14ac:dyDescent="0.4">
      <c r="A31" s="73"/>
      <c r="B31" s="180" t="s">
        <v>51</v>
      </c>
      <c r="C31" s="280" t="s">
        <v>175</v>
      </c>
      <c r="D31" s="210" t="s">
        <v>53</v>
      </c>
      <c r="E31" s="214" t="s">
        <v>176</v>
      </c>
    </row>
    <row r="32" spans="1:5" ht="23.25" customHeight="1" thickBot="1" x14ac:dyDescent="0.45">
      <c r="A32" s="78"/>
      <c r="B32" s="174"/>
      <c r="C32" s="282"/>
      <c r="D32" s="213" t="s">
        <v>54</v>
      </c>
      <c r="E32" s="212" t="s">
        <v>177</v>
      </c>
    </row>
    <row r="33" spans="1:5" ht="15.9" x14ac:dyDescent="0.4">
      <c r="A33" s="73"/>
      <c r="B33" s="176" t="s">
        <v>55</v>
      </c>
      <c r="C33" s="318" t="s">
        <v>178</v>
      </c>
      <c r="D33" s="210" t="s">
        <v>57</v>
      </c>
      <c r="E33" s="314" t="s">
        <v>179</v>
      </c>
    </row>
    <row r="34" spans="1:5" ht="21" customHeight="1" thickBot="1" x14ac:dyDescent="0.45">
      <c r="A34" s="78"/>
      <c r="B34" s="174"/>
      <c r="C34" s="319"/>
      <c r="D34" s="213" t="s">
        <v>53</v>
      </c>
      <c r="E34" s="314"/>
    </row>
    <row r="35" spans="1:5" ht="15.9" x14ac:dyDescent="0.45">
      <c r="A35" s="73"/>
      <c r="B35" s="211" t="s">
        <v>58</v>
      </c>
      <c r="C35" s="209" t="s">
        <v>59</v>
      </c>
      <c r="D35" s="210" t="s">
        <v>60</v>
      </c>
      <c r="E35" s="262" t="s">
        <v>180</v>
      </c>
    </row>
    <row r="36" spans="1:5" ht="15.9" x14ac:dyDescent="0.45">
      <c r="A36" s="73"/>
      <c r="B36" s="176"/>
      <c r="C36" s="77"/>
      <c r="D36" s="219" t="s">
        <v>61</v>
      </c>
      <c r="E36" s="262" t="s">
        <v>181</v>
      </c>
    </row>
    <row r="37" spans="1:5" ht="15.9" x14ac:dyDescent="0.45">
      <c r="A37" s="73"/>
      <c r="B37" s="176"/>
      <c r="C37" s="77"/>
      <c r="D37" s="219" t="s">
        <v>62</v>
      </c>
      <c r="E37" s="262" t="s">
        <v>182</v>
      </c>
    </row>
    <row r="38" spans="1:5" ht="16.3" thickBot="1" x14ac:dyDescent="0.5">
      <c r="A38" s="78"/>
      <c r="B38" s="176"/>
      <c r="C38" s="77"/>
      <c r="D38" s="213" t="s">
        <v>63</v>
      </c>
      <c r="E38" s="263" t="s">
        <v>183</v>
      </c>
    </row>
    <row r="39" spans="1:5" ht="15.9" x14ac:dyDescent="0.45">
      <c r="A39" s="73"/>
      <c r="B39" s="211" t="s">
        <v>64</v>
      </c>
      <c r="C39" s="318" t="s">
        <v>184</v>
      </c>
      <c r="D39" s="184" t="s">
        <v>57</v>
      </c>
      <c r="E39" s="261" t="s">
        <v>185</v>
      </c>
    </row>
    <row r="40" spans="1:5" ht="20.25" customHeight="1" thickBot="1" x14ac:dyDescent="0.45">
      <c r="A40" s="78"/>
      <c r="B40" s="176"/>
      <c r="C40" s="319"/>
      <c r="D40" s="213" t="s">
        <v>66</v>
      </c>
      <c r="E40" s="200" t="s">
        <v>186</v>
      </c>
    </row>
    <row r="41" spans="1:5" ht="15.9" x14ac:dyDescent="0.45">
      <c r="A41" s="73"/>
      <c r="B41" s="180" t="s">
        <v>67</v>
      </c>
      <c r="C41" s="209" t="s">
        <v>68</v>
      </c>
      <c r="D41" s="208" t="s">
        <v>70</v>
      </c>
      <c r="E41" s="207"/>
    </row>
    <row r="42" spans="1:5" ht="15.9" x14ac:dyDescent="0.45">
      <c r="A42" s="73"/>
      <c r="B42" s="176"/>
      <c r="C42" s="77"/>
      <c r="D42" s="185" t="s">
        <v>69</v>
      </c>
      <c r="E42" s="206"/>
    </row>
    <row r="43" spans="1:5" ht="15.9" x14ac:dyDescent="0.45">
      <c r="A43" s="73"/>
      <c r="B43" s="176"/>
      <c r="C43" s="77"/>
      <c r="D43" s="185" t="s">
        <v>71</v>
      </c>
      <c r="E43" s="206"/>
    </row>
    <row r="44" spans="1:5" ht="16.3" thickBot="1" x14ac:dyDescent="0.5">
      <c r="A44" s="78"/>
      <c r="B44" s="174"/>
      <c r="C44" s="205"/>
      <c r="D44" s="204" t="s">
        <v>72</v>
      </c>
      <c r="E44" s="203"/>
    </row>
    <row r="45" spans="1:5" ht="17.25" customHeight="1" x14ac:dyDescent="0.4">
      <c r="A45" s="73"/>
      <c r="B45" s="176" t="s">
        <v>73</v>
      </c>
      <c r="C45" s="284" t="s">
        <v>74</v>
      </c>
      <c r="D45" s="184" t="s">
        <v>75</v>
      </c>
      <c r="E45" s="202" t="s">
        <v>187</v>
      </c>
    </row>
    <row r="46" spans="1:5" ht="16.5" customHeight="1" x14ac:dyDescent="0.45">
      <c r="A46" s="73"/>
      <c r="B46" s="178"/>
      <c r="C46" s="284"/>
      <c r="D46" s="219" t="s">
        <v>76</v>
      </c>
      <c r="E46" s="201" t="s">
        <v>188</v>
      </c>
    </row>
    <row r="47" spans="1:5" ht="16.3" thickBot="1" x14ac:dyDescent="0.45">
      <c r="A47" s="78"/>
      <c r="B47" s="176"/>
      <c r="C47" s="284"/>
      <c r="D47" s="213" t="s">
        <v>24</v>
      </c>
      <c r="E47" s="200" t="s">
        <v>189</v>
      </c>
    </row>
    <row r="48" spans="1:5" ht="60.75" customHeight="1" x14ac:dyDescent="0.4">
      <c r="A48" s="66" t="s">
        <v>77</v>
      </c>
      <c r="B48" s="188" t="s">
        <v>78</v>
      </c>
      <c r="C48" s="316" t="s">
        <v>190</v>
      </c>
      <c r="D48" s="161" t="s">
        <v>57</v>
      </c>
      <c r="E48" s="198" t="s">
        <v>191</v>
      </c>
    </row>
    <row r="49" spans="1:5" ht="32.25" customHeight="1" thickBot="1" x14ac:dyDescent="0.45">
      <c r="A49" s="67"/>
      <c r="B49" s="162"/>
      <c r="C49" s="317"/>
      <c r="D49" s="158" t="s">
        <v>80</v>
      </c>
      <c r="E49" s="197" t="s">
        <v>192</v>
      </c>
    </row>
    <row r="50" spans="1:5" ht="41.25" customHeight="1" x14ac:dyDescent="0.45">
      <c r="A50" s="66"/>
      <c r="B50" s="199"/>
      <c r="C50" s="283" t="s">
        <v>193</v>
      </c>
      <c r="D50" s="193" t="s">
        <v>82</v>
      </c>
      <c r="E50" s="198" t="s">
        <v>194</v>
      </c>
    </row>
    <row r="51" spans="1:5" ht="26.25" customHeight="1" thickBot="1" x14ac:dyDescent="0.5">
      <c r="A51" s="67"/>
      <c r="B51" s="187"/>
      <c r="C51" s="278"/>
      <c r="D51" s="158" t="s">
        <v>24</v>
      </c>
      <c r="E51" s="194" t="s">
        <v>195</v>
      </c>
    </row>
    <row r="52" spans="1:5" ht="41.25" customHeight="1" x14ac:dyDescent="0.4">
      <c r="A52" s="66"/>
      <c r="B52" s="188"/>
      <c r="C52" s="283" t="s">
        <v>196</v>
      </c>
      <c r="D52" s="193" t="s">
        <v>82</v>
      </c>
      <c r="E52" s="198" t="s">
        <v>197</v>
      </c>
    </row>
    <row r="53" spans="1:5" ht="83.25" customHeight="1" thickBot="1" x14ac:dyDescent="0.45">
      <c r="A53" s="67"/>
      <c r="B53" s="162"/>
      <c r="C53" s="278"/>
      <c r="D53" s="158" t="s">
        <v>24</v>
      </c>
      <c r="E53" s="197" t="s">
        <v>198</v>
      </c>
    </row>
    <row r="54" spans="1:5" ht="33.75" customHeight="1" x14ac:dyDescent="0.4">
      <c r="A54" s="66"/>
      <c r="B54" s="188"/>
      <c r="C54" s="283" t="s">
        <v>199</v>
      </c>
      <c r="D54" s="193" t="s">
        <v>82</v>
      </c>
      <c r="E54" s="198" t="s">
        <v>200</v>
      </c>
    </row>
    <row r="55" spans="1:5" ht="99" customHeight="1" thickBot="1" x14ac:dyDescent="0.45">
      <c r="A55" s="67"/>
      <c r="B55" s="162"/>
      <c r="C55" s="278"/>
      <c r="D55" s="158" t="s">
        <v>24</v>
      </c>
      <c r="E55" s="197" t="s">
        <v>201</v>
      </c>
    </row>
    <row r="56" spans="1:5" ht="30.75" customHeight="1" x14ac:dyDescent="0.4">
      <c r="A56" s="66"/>
      <c r="B56" s="188"/>
      <c r="C56" s="315" t="s">
        <v>202</v>
      </c>
      <c r="D56" s="193" t="s">
        <v>82</v>
      </c>
      <c r="E56" s="198" t="s">
        <v>203</v>
      </c>
    </row>
    <row r="57" spans="1:5" ht="70.5" customHeight="1" thickBot="1" x14ac:dyDescent="0.45">
      <c r="A57" s="67"/>
      <c r="B57" s="162"/>
      <c r="C57" s="286"/>
      <c r="D57" s="158" t="s">
        <v>24</v>
      </c>
      <c r="E57" s="197" t="s">
        <v>204</v>
      </c>
    </row>
    <row r="58" spans="1:5" ht="47.6" x14ac:dyDescent="0.4">
      <c r="A58" s="66"/>
      <c r="B58" s="188"/>
      <c r="C58" s="196" t="s">
        <v>205</v>
      </c>
      <c r="D58" s="264" t="s">
        <v>87</v>
      </c>
      <c r="E58" s="195" t="s">
        <v>206</v>
      </c>
    </row>
    <row r="59" spans="1:5" ht="29.15" x14ac:dyDescent="0.45">
      <c r="A59" s="66"/>
      <c r="B59" s="162"/>
      <c r="C59" s="64"/>
      <c r="D59" s="264" t="s">
        <v>88</v>
      </c>
      <c r="E59" s="152" t="s">
        <v>206</v>
      </c>
    </row>
    <row r="60" spans="1:5" ht="29.15" x14ac:dyDescent="0.45">
      <c r="A60" s="66"/>
      <c r="B60" s="162"/>
      <c r="C60" s="64"/>
      <c r="D60" s="264" t="s">
        <v>89</v>
      </c>
      <c r="E60" s="152" t="s">
        <v>207</v>
      </c>
    </row>
    <row r="61" spans="1:5" ht="29.15" x14ac:dyDescent="0.45">
      <c r="A61" s="66"/>
      <c r="B61" s="162"/>
      <c r="C61" s="64"/>
      <c r="D61" s="264" t="s">
        <v>90</v>
      </c>
      <c r="E61" s="152" t="s">
        <v>207</v>
      </c>
    </row>
    <row r="62" spans="1:5" ht="29.15" x14ac:dyDescent="0.45">
      <c r="A62" s="66"/>
      <c r="B62" s="162"/>
      <c r="C62" s="64"/>
      <c r="D62" s="264" t="s">
        <v>91</v>
      </c>
      <c r="E62" s="152" t="s">
        <v>208</v>
      </c>
    </row>
    <row r="63" spans="1:5" ht="15.9" x14ac:dyDescent="0.45">
      <c r="A63" s="66"/>
      <c r="B63" s="162"/>
      <c r="C63" s="64"/>
      <c r="D63" s="264" t="s">
        <v>92</v>
      </c>
      <c r="E63" s="152" t="s">
        <v>209</v>
      </c>
    </row>
    <row r="64" spans="1:5" ht="16.3" thickBot="1" x14ac:dyDescent="0.5">
      <c r="A64" s="67"/>
      <c r="B64" s="162"/>
      <c r="C64" s="64"/>
      <c r="D64" s="186" t="s">
        <v>93</v>
      </c>
      <c r="E64" s="194" t="s">
        <v>210</v>
      </c>
    </row>
    <row r="65" spans="1:5" ht="15" customHeight="1" x14ac:dyDescent="0.45">
      <c r="A65" s="64"/>
      <c r="B65" s="188" t="s">
        <v>94</v>
      </c>
      <c r="C65" s="297" t="s">
        <v>95</v>
      </c>
      <c r="D65" s="161" t="s">
        <v>57</v>
      </c>
      <c r="E65" s="191" t="s">
        <v>211</v>
      </c>
    </row>
    <row r="66" spans="1:5" ht="16.3" thickBot="1" x14ac:dyDescent="0.45">
      <c r="A66" s="67"/>
      <c r="B66" s="162"/>
      <c r="C66" s="298"/>
      <c r="D66" s="158" t="s">
        <v>24</v>
      </c>
      <c r="E66" s="157" t="s">
        <v>212</v>
      </c>
    </row>
    <row r="67" spans="1:5" ht="15.9" x14ac:dyDescent="0.4">
      <c r="A67" s="66"/>
      <c r="B67" s="188" t="s">
        <v>96</v>
      </c>
      <c r="C67" s="283" t="s">
        <v>213</v>
      </c>
      <c r="D67" s="192" t="s">
        <v>98</v>
      </c>
      <c r="E67" s="191" t="s">
        <v>214</v>
      </c>
    </row>
    <row r="68" spans="1:5" ht="15.9" x14ac:dyDescent="0.4">
      <c r="A68" s="66"/>
      <c r="B68" s="162"/>
      <c r="C68" s="278"/>
      <c r="D68" s="190" t="s">
        <v>99</v>
      </c>
      <c r="E68" s="189" t="s">
        <v>215</v>
      </c>
    </row>
    <row r="69" spans="1:5" ht="15.9" x14ac:dyDescent="0.4">
      <c r="A69" s="66"/>
      <c r="B69" s="162"/>
      <c r="C69" s="112"/>
      <c r="D69" s="190" t="s">
        <v>100</v>
      </c>
      <c r="E69" s="189" t="s">
        <v>216</v>
      </c>
    </row>
    <row r="70" spans="1:5" ht="16.3" thickBot="1" x14ac:dyDescent="0.45">
      <c r="A70" s="66"/>
      <c r="B70" s="162"/>
      <c r="C70" s="112"/>
      <c r="D70" s="267" t="s">
        <v>101</v>
      </c>
      <c r="E70" s="157" t="s">
        <v>217</v>
      </c>
    </row>
    <row r="71" spans="1:5" ht="17.25" customHeight="1" x14ac:dyDescent="0.4">
      <c r="A71" s="87"/>
      <c r="B71" s="188" t="s">
        <v>102</v>
      </c>
      <c r="C71" s="283" t="s">
        <v>103</v>
      </c>
      <c r="D71" s="161" t="s">
        <v>105</v>
      </c>
      <c r="E71" s="299" t="s">
        <v>218</v>
      </c>
    </row>
    <row r="72" spans="1:5" ht="15.9" x14ac:dyDescent="0.45">
      <c r="A72" s="66"/>
      <c r="B72" s="187"/>
      <c r="C72" s="278"/>
      <c r="D72" s="264" t="s">
        <v>106</v>
      </c>
      <c r="E72" s="300"/>
    </row>
    <row r="73" spans="1:5" ht="15.75" customHeight="1" x14ac:dyDescent="0.4">
      <c r="A73" s="66"/>
      <c r="B73" s="162"/>
      <c r="C73" s="278"/>
      <c r="D73" s="265" t="s">
        <v>104</v>
      </c>
      <c r="E73" s="300"/>
    </row>
    <row r="74" spans="1:5" ht="16.3" thickBot="1" x14ac:dyDescent="0.45">
      <c r="A74" s="66"/>
      <c r="B74" s="159"/>
      <c r="C74" s="95"/>
      <c r="D74" s="266" t="s">
        <v>107</v>
      </c>
      <c r="E74" s="301"/>
    </row>
    <row r="75" spans="1:5" ht="24" customHeight="1" x14ac:dyDescent="0.4">
      <c r="A75" s="87"/>
      <c r="B75" s="162" t="s">
        <v>108</v>
      </c>
      <c r="C75" s="298" t="s">
        <v>109</v>
      </c>
      <c r="D75" s="161" t="s">
        <v>57</v>
      </c>
      <c r="E75" s="300" t="s">
        <v>281</v>
      </c>
    </row>
    <row r="76" spans="1:5" ht="42.75" customHeight="1" thickBot="1" x14ac:dyDescent="0.45">
      <c r="A76" s="90"/>
      <c r="B76" s="159"/>
      <c r="C76" s="302"/>
      <c r="D76" s="186" t="s">
        <v>24</v>
      </c>
      <c r="E76" s="301"/>
    </row>
    <row r="77" spans="1:5" ht="17.25" customHeight="1" x14ac:dyDescent="0.4">
      <c r="A77" s="73" t="s">
        <v>110</v>
      </c>
      <c r="B77" s="176" t="s">
        <v>111</v>
      </c>
      <c r="C77" s="280" t="s">
        <v>219</v>
      </c>
      <c r="D77" s="185" t="s">
        <v>113</v>
      </c>
      <c r="E77" s="303" t="s">
        <v>220</v>
      </c>
    </row>
    <row r="78" spans="1:5" ht="13.5" customHeight="1" x14ac:dyDescent="0.4">
      <c r="A78" s="73"/>
      <c r="B78" s="176"/>
      <c r="C78" s="281"/>
      <c r="D78" s="185" t="s">
        <v>114</v>
      </c>
      <c r="E78" s="303"/>
    </row>
    <row r="79" spans="1:5" ht="14.25" customHeight="1" x14ac:dyDescent="0.4">
      <c r="A79" s="73"/>
      <c r="B79" s="176"/>
      <c r="C79" s="281"/>
      <c r="D79" s="185" t="s">
        <v>115</v>
      </c>
      <c r="E79" s="303"/>
    </row>
    <row r="80" spans="1:5" ht="14.25" customHeight="1" x14ac:dyDescent="0.4">
      <c r="A80" s="73"/>
      <c r="B80" s="176"/>
      <c r="C80" s="281"/>
      <c r="D80" s="185" t="s">
        <v>24</v>
      </c>
      <c r="E80" s="303"/>
    </row>
    <row r="81" spans="1:5" ht="16.3" thickBot="1" x14ac:dyDescent="0.45">
      <c r="A81" s="78"/>
      <c r="B81" s="174"/>
      <c r="C81" s="282"/>
      <c r="D81" s="181" t="s">
        <v>35</v>
      </c>
      <c r="E81" s="304"/>
    </row>
    <row r="82" spans="1:5" ht="15.75" customHeight="1" x14ac:dyDescent="0.4">
      <c r="A82" s="73"/>
      <c r="B82" s="176" t="s">
        <v>116</v>
      </c>
      <c r="C82" s="284" t="s">
        <v>221</v>
      </c>
      <c r="D82" s="208" t="s">
        <v>119</v>
      </c>
      <c r="E82" s="291" t="s">
        <v>222</v>
      </c>
    </row>
    <row r="83" spans="1:5" ht="15.9" x14ac:dyDescent="0.4">
      <c r="A83" s="73"/>
      <c r="B83" s="176"/>
      <c r="C83" s="284"/>
      <c r="D83" s="185" t="s">
        <v>118</v>
      </c>
      <c r="E83" s="291"/>
    </row>
    <row r="84" spans="1:5" ht="19.5" customHeight="1" x14ac:dyDescent="0.4">
      <c r="A84" s="78"/>
      <c r="B84" s="176"/>
      <c r="C84" s="284"/>
      <c r="D84" s="184" t="s">
        <v>120</v>
      </c>
      <c r="E84" s="291"/>
    </row>
    <row r="85" spans="1:5" ht="18" customHeight="1" x14ac:dyDescent="0.4">
      <c r="A85" s="73"/>
      <c r="B85" s="183" t="s">
        <v>121</v>
      </c>
      <c r="C85" s="293" t="s">
        <v>223</v>
      </c>
      <c r="D85" s="182" t="s">
        <v>113</v>
      </c>
      <c r="E85" s="291"/>
    </row>
    <row r="86" spans="1:5" ht="32.25" customHeight="1" thickBot="1" x14ac:dyDescent="0.45">
      <c r="A86" s="78"/>
      <c r="B86" s="174"/>
      <c r="C86" s="294"/>
      <c r="D86" s="181" t="s">
        <v>24</v>
      </c>
      <c r="E86" s="292"/>
    </row>
    <row r="87" spans="1:5" ht="32.25" customHeight="1" x14ac:dyDescent="0.4">
      <c r="A87" s="73"/>
      <c r="B87" s="180" t="s">
        <v>123</v>
      </c>
      <c r="C87" s="295" t="s">
        <v>224</v>
      </c>
      <c r="D87" s="210" t="s">
        <v>126</v>
      </c>
      <c r="E87" s="179" t="s">
        <v>225</v>
      </c>
    </row>
    <row r="88" spans="1:5" ht="29.15" x14ac:dyDescent="0.45">
      <c r="A88" s="73"/>
      <c r="B88" s="178"/>
      <c r="C88" s="275"/>
      <c r="D88" s="219" t="s">
        <v>127</v>
      </c>
      <c r="E88" s="177"/>
    </row>
    <row r="89" spans="1:5" ht="37.5" customHeight="1" x14ac:dyDescent="0.4">
      <c r="A89" s="73"/>
      <c r="B89" s="176"/>
      <c r="C89" s="275"/>
      <c r="D89" s="219" t="s">
        <v>125</v>
      </c>
      <c r="E89" s="175" t="s">
        <v>226</v>
      </c>
    </row>
    <row r="90" spans="1:5" ht="16.3" thickBot="1" x14ac:dyDescent="0.45">
      <c r="A90" s="73"/>
      <c r="B90" s="174"/>
      <c r="C90" s="296"/>
      <c r="D90" s="213" t="s">
        <v>128</v>
      </c>
      <c r="E90" s="173"/>
    </row>
    <row r="91" spans="1:5" s="170" customFormat="1" ht="17.25" customHeight="1" x14ac:dyDescent="0.45">
      <c r="A91" s="172" t="s">
        <v>129</v>
      </c>
      <c r="B91" s="171" t="s">
        <v>130</v>
      </c>
      <c r="C91" s="285" t="s">
        <v>131</v>
      </c>
      <c r="D91" s="167" t="s">
        <v>132</v>
      </c>
      <c r="E91" s="289" t="s">
        <v>227</v>
      </c>
    </row>
    <row r="92" spans="1:5" ht="15.9" x14ac:dyDescent="0.45">
      <c r="A92" s="169"/>
      <c r="B92" s="168"/>
      <c r="C92" s="285"/>
      <c r="D92" s="167" t="s">
        <v>133</v>
      </c>
      <c r="E92" s="289"/>
    </row>
    <row r="93" spans="1:5" ht="19.5" customHeight="1" x14ac:dyDescent="0.45">
      <c r="A93" s="169"/>
      <c r="B93" s="168"/>
      <c r="C93" s="285"/>
      <c r="D93" s="167" t="s">
        <v>134</v>
      </c>
      <c r="E93" s="289"/>
    </row>
    <row r="94" spans="1:5" s="163" customFormat="1" ht="12.75" customHeight="1" thickBot="1" x14ac:dyDescent="0.45">
      <c r="A94" s="166"/>
      <c r="B94" s="165"/>
      <c r="C94" s="286"/>
      <c r="D94" s="164" t="s">
        <v>24</v>
      </c>
      <c r="E94" s="290"/>
    </row>
    <row r="95" spans="1:5" ht="15.9" x14ac:dyDescent="0.4">
      <c r="A95" s="66"/>
      <c r="B95" s="162" t="s">
        <v>135</v>
      </c>
      <c r="C95" s="278" t="s">
        <v>228</v>
      </c>
      <c r="D95" s="161" t="s">
        <v>57</v>
      </c>
      <c r="E95" s="160" t="s">
        <v>229</v>
      </c>
    </row>
    <row r="96" spans="1:5" ht="70.5" customHeight="1" thickBot="1" x14ac:dyDescent="0.45">
      <c r="A96" s="67"/>
      <c r="B96" s="159"/>
      <c r="C96" s="279"/>
      <c r="D96" s="158" t="s">
        <v>24</v>
      </c>
      <c r="E96" s="157" t="s">
        <v>230</v>
      </c>
    </row>
    <row r="97" spans="1:5" ht="12.75" customHeight="1" x14ac:dyDescent="0.4">
      <c r="A97" s="66"/>
      <c r="B97" s="69" t="s">
        <v>137</v>
      </c>
      <c r="C97" s="278" t="s">
        <v>231</v>
      </c>
      <c r="D97" s="156" t="s">
        <v>24</v>
      </c>
      <c r="E97" s="155"/>
    </row>
    <row r="98" spans="1:5" ht="17.25" customHeight="1" x14ac:dyDescent="0.45">
      <c r="A98" s="66"/>
      <c r="B98" s="64"/>
      <c r="C98" s="278"/>
      <c r="D98" s="153" t="s">
        <v>139</v>
      </c>
      <c r="E98" s="154" t="s">
        <v>232</v>
      </c>
    </row>
    <row r="99" spans="1:5" ht="33" customHeight="1" x14ac:dyDescent="0.4">
      <c r="A99" s="66"/>
      <c r="B99" s="69"/>
      <c r="C99" s="278"/>
      <c r="D99" s="153" t="s">
        <v>140</v>
      </c>
      <c r="E99" s="152" t="s">
        <v>233</v>
      </c>
    </row>
    <row r="100" spans="1:5" ht="15.9" x14ac:dyDescent="0.4">
      <c r="A100" s="66"/>
      <c r="B100" s="69"/>
      <c r="C100" s="112"/>
      <c r="D100" s="153" t="s">
        <v>141</v>
      </c>
      <c r="E100" s="152" t="s">
        <v>234</v>
      </c>
    </row>
    <row r="101" spans="1:5" ht="16.3" thickBot="1" x14ac:dyDescent="0.45">
      <c r="A101" s="90"/>
      <c r="B101" s="91"/>
      <c r="C101" s="95"/>
      <c r="D101" s="151" t="s">
        <v>142</v>
      </c>
      <c r="E101" s="150"/>
    </row>
  </sheetData>
  <sheetProtection algorithmName="SHA-512" hashValue="cbVByqiIy6Gy2/eWT3Od8UMzUWE6YI1Ic6z96mrZqLOl3aml+f1q9TdGAUXKg4xh25h6ShUDjIKxjtYtHRA/IQ==" saltValue="NzwqOO9L5LAes1xwkIQlrA==" spinCount="100000" sheet="1" objects="1" scenarios="1"/>
  <mergeCells count="35">
    <mergeCell ref="C18:C21"/>
    <mergeCell ref="E33:E34"/>
    <mergeCell ref="C67:C68"/>
    <mergeCell ref="C71:C73"/>
    <mergeCell ref="C56:C57"/>
    <mergeCell ref="C48:C49"/>
    <mergeCell ref="C39:C40"/>
    <mergeCell ref="C33:C34"/>
    <mergeCell ref="C1:E1"/>
    <mergeCell ref="E91:E94"/>
    <mergeCell ref="E82:E86"/>
    <mergeCell ref="C85:C86"/>
    <mergeCell ref="C87:C90"/>
    <mergeCell ref="C65:C66"/>
    <mergeCell ref="E71:E74"/>
    <mergeCell ref="E75:E76"/>
    <mergeCell ref="C75:C76"/>
    <mergeCell ref="E77:E81"/>
    <mergeCell ref="B3:C3"/>
    <mergeCell ref="C4:C5"/>
    <mergeCell ref="C9:C11"/>
    <mergeCell ref="C12:C14"/>
    <mergeCell ref="C15:C17"/>
    <mergeCell ref="E4:E8"/>
    <mergeCell ref="C95:C96"/>
    <mergeCell ref="C97:C99"/>
    <mergeCell ref="C22:C24"/>
    <mergeCell ref="C31:C32"/>
    <mergeCell ref="C50:C51"/>
    <mergeCell ref="C52:C53"/>
    <mergeCell ref="C54:C55"/>
    <mergeCell ref="C45:C47"/>
    <mergeCell ref="C82:C84"/>
    <mergeCell ref="C77:C81"/>
    <mergeCell ref="C91:C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C21"/>
  <sheetViews>
    <sheetView zoomScale="115" zoomScaleNormal="115" workbookViewId="0">
      <selection activeCell="D19" sqref="D19"/>
    </sheetView>
  </sheetViews>
  <sheetFormatPr defaultRowHeight="14.6" x14ac:dyDescent="0.4"/>
  <cols>
    <col min="1" max="1" width="35.3046875" customWidth="1"/>
    <col min="2" max="2" width="52.3046875" customWidth="1"/>
    <col min="3" max="3" width="51.15234375" customWidth="1"/>
  </cols>
  <sheetData>
    <row r="1" spans="1:3" ht="15.9" x14ac:dyDescent="0.45">
      <c r="A1" s="36" t="s">
        <v>235</v>
      </c>
    </row>
    <row r="2" spans="1:3" x14ac:dyDescent="0.4">
      <c r="A2" s="37" t="s">
        <v>236</v>
      </c>
    </row>
    <row r="4" spans="1:3" x14ac:dyDescent="0.4">
      <c r="A4" s="33" t="s">
        <v>237</v>
      </c>
      <c r="B4" s="33" t="s">
        <v>238</v>
      </c>
      <c r="C4" s="33" t="s">
        <v>239</v>
      </c>
    </row>
    <row r="5" spans="1:3" ht="29.15" x14ac:dyDescent="0.4">
      <c r="A5" s="34" t="s">
        <v>240</v>
      </c>
      <c r="B5" s="34" t="s">
        <v>241</v>
      </c>
      <c r="C5" s="34" t="s">
        <v>242</v>
      </c>
    </row>
    <row r="6" spans="1:3" x14ac:dyDescent="0.4">
      <c r="A6" s="34" t="s">
        <v>243</v>
      </c>
      <c r="B6" s="34" t="s">
        <v>244</v>
      </c>
      <c r="C6" s="34" t="s">
        <v>245</v>
      </c>
    </row>
    <row r="7" spans="1:3" ht="43.75" x14ac:dyDescent="0.4">
      <c r="A7" s="34" t="s">
        <v>246</v>
      </c>
      <c r="B7" s="34" t="s">
        <v>247</v>
      </c>
      <c r="C7" s="34" t="s">
        <v>248</v>
      </c>
    </row>
    <row r="8" spans="1:3" x14ac:dyDescent="0.4">
      <c r="A8" s="34" t="s">
        <v>249</v>
      </c>
      <c r="B8" s="34" t="s">
        <v>250</v>
      </c>
      <c r="C8" s="34" t="s">
        <v>251</v>
      </c>
    </row>
    <row r="9" spans="1:3" ht="43.75" x14ac:dyDescent="0.4">
      <c r="A9" s="34" t="s">
        <v>252</v>
      </c>
      <c r="B9" s="34" t="s">
        <v>253</v>
      </c>
      <c r="C9" s="34" t="s">
        <v>248</v>
      </c>
    </row>
    <row r="10" spans="1:3" x14ac:dyDescent="0.4">
      <c r="A10" s="34" t="s">
        <v>254</v>
      </c>
      <c r="B10" s="34" t="s">
        <v>255</v>
      </c>
      <c r="C10" s="34" t="s">
        <v>251</v>
      </c>
    </row>
    <row r="11" spans="1:3" ht="29.15" x14ac:dyDescent="0.4">
      <c r="A11" s="34" t="s">
        <v>256</v>
      </c>
      <c r="B11" s="34" t="s">
        <v>257</v>
      </c>
      <c r="C11" s="34" t="s">
        <v>242</v>
      </c>
    </row>
    <row r="12" spans="1:3" x14ac:dyDescent="0.4">
      <c r="A12" s="34" t="s">
        <v>258</v>
      </c>
      <c r="B12" s="34" t="s">
        <v>259</v>
      </c>
      <c r="C12" s="34" t="s">
        <v>260</v>
      </c>
    </row>
    <row r="13" spans="1:3" x14ac:dyDescent="0.4">
      <c r="A13" s="34" t="s">
        <v>261</v>
      </c>
      <c r="B13" s="34" t="s">
        <v>262</v>
      </c>
      <c r="C13" s="34" t="s">
        <v>263</v>
      </c>
    </row>
    <row r="14" spans="1:3" x14ac:dyDescent="0.4">
      <c r="A14" s="34" t="s">
        <v>264</v>
      </c>
      <c r="B14" s="34" t="s">
        <v>265</v>
      </c>
      <c r="C14" s="34" t="s">
        <v>266</v>
      </c>
    </row>
    <row r="15" spans="1:3" x14ac:dyDescent="0.4">
      <c r="A15" s="34"/>
      <c r="B15" s="34"/>
      <c r="C15" s="34"/>
    </row>
    <row r="16" spans="1:3" x14ac:dyDescent="0.4">
      <c r="A16" s="35" t="s">
        <v>237</v>
      </c>
      <c r="B16" s="35" t="s">
        <v>238</v>
      </c>
      <c r="C16" s="35" t="s">
        <v>239</v>
      </c>
    </row>
    <row r="17" spans="1:3" ht="29.15" x14ac:dyDescent="0.4">
      <c r="A17" s="34" t="s">
        <v>267</v>
      </c>
      <c r="B17" s="34" t="s">
        <v>268</v>
      </c>
      <c r="C17" s="34" t="s">
        <v>269</v>
      </c>
    </row>
    <row r="18" spans="1:3" x14ac:dyDescent="0.4">
      <c r="A18" s="34" t="s">
        <v>270</v>
      </c>
      <c r="B18" s="34" t="s">
        <v>271</v>
      </c>
      <c r="C18" s="34" t="s">
        <v>272</v>
      </c>
    </row>
    <row r="19" spans="1:3" x14ac:dyDescent="0.4">
      <c r="A19" s="34" t="s">
        <v>273</v>
      </c>
      <c r="B19" s="34" t="s">
        <v>274</v>
      </c>
      <c r="C19" s="34" t="s">
        <v>275</v>
      </c>
    </row>
    <row r="20" spans="1:3" x14ac:dyDescent="0.4">
      <c r="A20" s="34" t="s">
        <v>276</v>
      </c>
      <c r="B20" s="34" t="s">
        <v>277</v>
      </c>
      <c r="C20" s="34" t="s">
        <v>272</v>
      </c>
    </row>
    <row r="21" spans="1:3" x14ac:dyDescent="0.4">
      <c r="A21" s="34" t="s">
        <v>278</v>
      </c>
      <c r="B21" s="34" t="s">
        <v>279</v>
      </c>
      <c r="C21" s="34" t="s">
        <v>280</v>
      </c>
    </row>
  </sheetData>
  <sheetProtection algorithmName="SHA-512" hashValue="dFw2rtMq2IG85r4PzH55XTSsvEYG/JRuemGc6gcCxSD1+EyzrXy8AhkCuDcTDnfjklOOtNqJRcUVXyMGooAc2g==" saltValue="u/Z8PgH4pC1KYnUj3BScs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693B242AB6AA4EB0107E52DA4D94A6" ma:contentTypeVersion="16" ma:contentTypeDescription="Create a new document." ma:contentTypeScope="" ma:versionID="39053c241f1da426998f13492edaf4ce">
  <xsd:schema xmlns:xsd="http://www.w3.org/2001/XMLSchema" xmlns:xs="http://www.w3.org/2001/XMLSchema" xmlns:p="http://schemas.microsoft.com/office/2006/metadata/properties" xmlns:ns2="92a1a880-1870-4dd7-9093-8a71ac6d005e" xmlns:ns3="7074723b-2b06-41fc-b434-7189b864d6cb" xmlns:ns4="fcc2d163-a1f2-4a47-92e3-628c6c2cab2b" targetNamespace="http://schemas.microsoft.com/office/2006/metadata/properties" ma:root="true" ma:fieldsID="2a81a1fa4c5bd780089a73d8fe26b2b1" ns2:_="" ns3:_="" ns4:_="">
    <xsd:import namespace="92a1a880-1870-4dd7-9093-8a71ac6d005e"/>
    <xsd:import namespace="7074723b-2b06-41fc-b434-7189b864d6cb"/>
    <xsd:import namespace="fcc2d163-a1f2-4a47-92e3-628c6c2cab2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Location" minOccurs="0"/>
                <xsd:element ref="ns2:MediaServiceOCR"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a1a880-1870-4dd7-9093-8a71ac6d00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61f34cc-3cd5-498f-b446-325da13b781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074723b-2b06-41fc-b434-7189b864d6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c2d163-a1f2-4a47-92e3-628c6c2cab2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eddc5d4-f8e1-43ac-b94c-c08d30fe107f}" ma:internalName="TaxCatchAll" ma:showField="CatchAllData" ma:web="7074723b-2b06-41fc-b434-7189b864d6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2a1a880-1870-4dd7-9093-8a71ac6d005e">
      <Terms xmlns="http://schemas.microsoft.com/office/infopath/2007/PartnerControls"/>
    </lcf76f155ced4ddcb4097134ff3c332f>
    <TaxCatchAll xmlns="fcc2d163-a1f2-4a47-92e3-628c6c2cab2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7FA00C-A8E7-47CE-B41F-71085811A3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a1a880-1870-4dd7-9093-8a71ac6d005e"/>
    <ds:schemaRef ds:uri="7074723b-2b06-41fc-b434-7189b864d6cb"/>
    <ds:schemaRef ds:uri="fcc2d163-a1f2-4a47-92e3-628c6c2cab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E1C66C-46BF-4592-8C47-0987E68A4EA2}">
  <ds:schemaRefs>
    <ds:schemaRef ds:uri="http://schemas.microsoft.com/office/2006/metadata/properties"/>
    <ds:schemaRef ds:uri="http://schemas.microsoft.com/office/2006/documentManagement/types"/>
    <ds:schemaRef ds:uri="http://purl.org/dc/elements/1.1/"/>
    <ds:schemaRef ds:uri="fcc2d163-a1f2-4a47-92e3-628c6c2cab2b"/>
    <ds:schemaRef ds:uri="7074723b-2b06-41fc-b434-7189b864d6cb"/>
    <ds:schemaRef ds:uri="http://schemas.microsoft.com/office/infopath/2007/PartnerControls"/>
    <ds:schemaRef ds:uri="http://purl.org/dc/terms/"/>
    <ds:schemaRef ds:uri="http://schemas.openxmlformats.org/package/2006/metadata/core-properties"/>
    <ds:schemaRef ds:uri="92a1a880-1870-4dd7-9093-8a71ac6d005e"/>
    <ds:schemaRef ds:uri="http://www.w3.org/XML/1998/namespace"/>
    <ds:schemaRef ds:uri="http://purl.org/dc/dcmitype/"/>
  </ds:schemaRefs>
</ds:datastoreItem>
</file>

<file path=customXml/itemProps3.xml><?xml version="1.0" encoding="utf-8"?>
<ds:datastoreItem xmlns:ds="http://schemas.openxmlformats.org/officeDocument/2006/customXml" ds:itemID="{844BAC18-2923-47B3-84FB-177AB659F4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Red Tractor Assured Holdings</vt:lpstr>
      <vt:lpstr>Guidance on responses</vt:lpstr>
      <vt:lpstr>Appendix 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Takahashi, Emi A.</dc:creator>
  <cp:keywords/>
  <dc:description/>
  <cp:lastModifiedBy>Debbie Smith</cp:lastModifiedBy>
  <cp:revision/>
  <dcterms:created xsi:type="dcterms:W3CDTF">2015-10-30T14:01:02Z</dcterms:created>
  <dcterms:modified xsi:type="dcterms:W3CDTF">2022-12-12T14:07:32Z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0x0101000D693B242AB6AA4EB0107E52DA4D94A6</vt:lpwstr>
  </property>
  <property fmtid="{D5CDD505-2E9C-101B-9397-08002B2CF9AE}" pid="3" name="MediaServiceImageTags">
    <vt:lpwstr/>
  </property>
</Properties>
</file>